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Foglio1" sheetId="1" r:id="rId1"/>
    <sheet name="lat44.700_lon8.030_" sheetId="2" r:id="rId2"/>
    <sheet name="Foglio2" sheetId="3" r:id="rId3"/>
    <sheet name="Foglio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AsposeUser</author>
    <author>Piero</author>
  </authors>
  <commentList>
    <comment ref="B3" authorId="0">
      <text>
        <r>
          <rPr>
            <sz val="10"/>
            <rFont val="Arial"/>
            <family val="2"/>
          </rPr>
          <t>Piero:
taglia dell'impianto fotovoltaico</t>
        </r>
      </text>
    </comment>
    <comment ref="B4" authorId="0">
      <text>
        <r>
          <rPr>
            <sz val="10"/>
            <rFont val="Arial"/>
            <family val="2"/>
          </rPr>
          <t>Piero:
prezzo di acquisto in base allo scaglione dal gestore della rete</t>
        </r>
      </text>
    </comment>
    <comment ref="E4" authorId="0">
      <text>
        <r>
          <rPr>
            <sz val="10"/>
            <rFont val="Arial"/>
            <family val="2"/>
          </rPr>
          <t>Piero:
costo finale kWh fascia D2?</t>
        </r>
      </text>
    </comment>
    <comment ref="B5" authorId="0">
      <text>
        <r>
          <rPr>
            <sz val="10"/>
            <rFont val="Arial"/>
            <family val="2"/>
          </rPr>
          <t>Piero:
prezzo dell'energia alla quale viene pagata dal GME  http://www.mercatoelettrico.org/</t>
        </r>
      </text>
    </comment>
    <comment ref="B6" authorId="0">
      <text>
        <r>
          <rPr>
            <sz val="10"/>
            <rFont val="Arial"/>
            <family val="2"/>
          </rPr>
          <t>Piero:
inserire la produzione annuale dell'impianto fotovoltaico</t>
        </r>
      </text>
    </comment>
    <comment ref="B7" authorId="0">
      <text>
        <r>
          <rPr>
            <sz val="10"/>
            <rFont val="Arial"/>
            <family val="2"/>
          </rPr>
          <t>inserire il consumo annaule previsto di energia elettrica</t>
        </r>
      </text>
    </comment>
    <comment ref="B8" authorId="0">
      <text>
        <r>
          <rPr>
            <sz val="10"/>
            <rFont val="Arial"/>
            <family val="2"/>
          </rPr>
          <t xml:space="preserve">Piero:
totale kWh per acquisto </t>
        </r>
      </text>
    </comment>
    <comment ref="E8" authorId="0">
      <text>
        <r>
          <rPr>
            <sz val="10"/>
            <rFont val="Arial"/>
            <family val="2"/>
          </rPr>
          <t>Piero:
costo totale bollette che continueranno ad arrivare</t>
        </r>
      </text>
    </comment>
    <comment ref="B9" authorId="0">
      <text>
        <r>
          <rPr>
            <sz val="10"/>
            <rFont val="Arial"/>
            <family val="2"/>
          </rPr>
          <t>Piero:
totale kWh per vendita</t>
        </r>
      </text>
    </comment>
    <comment ref="E11" authorId="0">
      <text>
        <r>
          <rPr>
            <sz val="10"/>
            <rFont val="Arial"/>
            <family val="2"/>
          </rPr>
          <t>Piero:
Effetivo introito annuo per l'energia (bonifici GSE) in euro</t>
        </r>
      </text>
    </comment>
    <comment ref="C13" authorId="0">
      <text>
        <r>
          <rPr>
            <sz val="10"/>
            <rFont val="Arial"/>
            <family val="2"/>
          </rPr>
          <t>Piero:
Producibilità (kWh/kWp)</t>
        </r>
      </text>
    </comment>
    <comment ref="E13" authorId="0">
      <text>
        <r>
          <rPr>
            <sz val="10"/>
            <rFont val="Arial"/>
            <family val="2"/>
          </rPr>
          <t>Piero:
percentuale mensile di consumi rispetto al tot annuo</t>
        </r>
      </text>
    </comment>
    <comment ref="C14" authorId="0">
      <text>
        <r>
          <rPr>
            <sz val="10"/>
            <rFont val="Arial"/>
            <family val="2"/>
          </rPr>
          <t>Piero:
kWh nel mese producibili dall'impianto fotovoltaico</t>
        </r>
      </text>
    </comment>
    <comment ref="D14" authorId="0">
      <text>
        <r>
          <rPr>
            <sz val="10"/>
            <rFont val="Arial"/>
            <family val="2"/>
          </rPr>
          <t>Piero:
percentuale mensile di produzione solare sul tot annuale</t>
        </r>
      </text>
    </comment>
    <comment ref="E14" authorId="0">
      <text>
        <r>
          <rPr>
            <sz val="10"/>
            <rFont val="Arial"/>
            <family val="2"/>
          </rPr>
          <t>Piero:
totale consumo mensile kWh</t>
        </r>
      </text>
    </comment>
    <comment ref="G14" authorId="0">
      <text>
        <r>
          <rPr>
            <sz val="10"/>
            <rFont val="Arial"/>
            <family val="2"/>
          </rPr>
          <t>Piero:
totale mensile kWh per produzione (+) componente energia</t>
        </r>
      </text>
    </comment>
    <comment ref="H14" authorId="0">
      <text>
        <r>
          <rPr>
            <sz val="10"/>
            <rFont val="Arial"/>
            <family val="2"/>
          </rPr>
          <t>Piero:
totale mensile in kWh per consumo (-) componente energia</t>
        </r>
      </text>
    </comment>
    <comment ref="C15" authorId="0">
      <text>
        <r>
          <rPr>
            <sz val="10"/>
            <rFont val="Arial"/>
            <family val="2"/>
          </rPr>
          <t>Piero:
media giornaliera di kWh prodotti</t>
        </r>
      </text>
    </comment>
    <comment ref="E15" authorId="0">
      <text>
        <r>
          <rPr>
            <sz val="10"/>
            <rFont val="Arial"/>
            <family val="2"/>
          </rPr>
          <t>Piero:
media giornaliera di kWh consumati</t>
        </r>
      </text>
    </comment>
    <comment ref="E7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Incentivo per autoconsumo</t>
        </r>
      </text>
    </comment>
    <comment ref="E9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introito per cessione alla rete</t>
        </r>
      </text>
    </comment>
    <comment ref="E10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bollette non pagate grazie all'autoconsumo</t>
        </r>
      </text>
    </comment>
    <comment ref="D7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tariffa autoconsumo quinto conto</t>
        </r>
      </text>
    </comment>
    <comment ref="E5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tariffa omnicomprensiva totale </t>
        </r>
      </text>
    </comment>
  </commentList>
</comments>
</file>

<file path=xl/sharedStrings.xml><?xml version="1.0" encoding="utf-8"?>
<sst xmlns="http://schemas.openxmlformats.org/spreadsheetml/2006/main" count="188" uniqueCount="99">
  <si>
    <t>PHI = Latitude</t>
  </si>
  <si>
    <t>Ove I è l'insolazione in W/m^2, C una costante solare rinormalizzata (1000 W/m^2) e Z l'angolo di zenith.</t>
  </si>
  <si>
    <t>http://www.helioclim.org</t>
  </si>
  <si>
    <t>Diffus Horiz</t>
  </si>
  <si>
    <t>novembre</t>
  </si>
  <si>
    <t>Global Inclined</t>
  </si>
  <si>
    <t>Daily irradiation in Wh/m2 on inclined surface from HelioClim-3</t>
  </si>
  <si>
    <t>L'angolo di zenith è quantità variabile che dipende: dall'ora del giorno, dal giorno dell'anno e dalla latitudine.</t>
  </si>
  <si>
    <t>Silmulazione dei profili di produzione e di consumo giornalieri e mensili</t>
  </si>
  <si>
    <t>luglio</t>
  </si>
  <si>
    <t>profilo %  consumo orario</t>
  </si>
  <si>
    <t>settembre</t>
  </si>
  <si>
    <t>%</t>
  </si>
  <si>
    <t>Elevation (m)</t>
  </si>
  <si>
    <t>Albedo of the ground</t>
  </si>
  <si>
    <t>Direct Horiz</t>
  </si>
  <si>
    <t>prezzo acquisto componente energia euro/kWh</t>
  </si>
  <si>
    <t>Provider</t>
  </si>
  <si>
    <t>altre componenti</t>
  </si>
  <si>
    <t>ottobre</t>
  </si>
  <si>
    <t>vendita energia kWh</t>
  </si>
  <si>
    <t>Date end</t>
  </si>
  <si>
    <t>ore 1 (0-1)</t>
  </si>
  <si>
    <t>Date beginning</t>
  </si>
  <si>
    <t>Global Horiz</t>
  </si>
  <si>
    <t>Direct Inclined</t>
  </si>
  <si>
    <t>Potenza impianto kWp</t>
  </si>
  <si>
    <t>Diffuse Inclined</t>
  </si>
  <si>
    <t xml:space="preserve">35.0 </t>
  </si>
  <si>
    <t>Site longitude (positive means East)</t>
  </si>
  <si>
    <t>profilo prod %</t>
  </si>
  <si>
    <t>Ci sono già formule che descrivono il variare dell'angolo di zenith in funzione di tutti questi parametri</t>
  </si>
  <si>
    <t>agosto</t>
  </si>
  <si>
    <t>acquisto energia kWh</t>
  </si>
  <si>
    <t>Il DELTA dipende dal giorno dell'anno secondo una formula nota, mentre H dipende dall'ora del giorno.</t>
  </si>
  <si>
    <t>MINES ParisTech - Armines (France)</t>
  </si>
  <si>
    <t>ora</t>
  </si>
  <si>
    <t>Reflected</t>
  </si>
  <si>
    <t xml:space="preserve"> 180.0 </t>
  </si>
  <si>
    <t>gennaio</t>
  </si>
  <si>
    <t>ore 24 (23-24)</t>
  </si>
  <si>
    <t>dicembre</t>
  </si>
  <si>
    <t>giugno</t>
  </si>
  <si>
    <t>Azimuth angle (degrees)</t>
  </si>
  <si>
    <t xml:space="preserve">0.20 </t>
  </si>
  <si>
    <t>H = Hour Angle = 15o x (Time - 12) (Angle of radiation due to time of day. Time is given in solar time as the hour of the day from midnight.)</t>
  </si>
  <si>
    <t>Month</t>
  </si>
  <si>
    <t>Tilt angle (degrees)</t>
  </si>
  <si>
    <t xml:space="preserve">aprile </t>
  </si>
  <si>
    <t>DELTA = Solar Declination Angle</t>
  </si>
  <si>
    <t>maggio</t>
  </si>
  <si>
    <t>febbraio</t>
  </si>
  <si>
    <t>producibilità annuale (kWh)</t>
  </si>
  <si>
    <t>produz kWh</t>
  </si>
  <si>
    <t>Top of atmosphere</t>
  </si>
  <si>
    <t>ore 5</t>
  </si>
  <si>
    <t>ore 4</t>
  </si>
  <si>
    <t>flusso kWh</t>
  </si>
  <si>
    <t>ore 3</t>
  </si>
  <si>
    <t>ore 2</t>
  </si>
  <si>
    <t>Z = cos-1 (sin(PHI) *sin(DELTA) + cos(DELTA)*cos(PHI)*cos(H))</t>
  </si>
  <si>
    <t>ore 9</t>
  </si>
  <si>
    <t>ore 8</t>
  </si>
  <si>
    <t>marzo</t>
  </si>
  <si>
    <t>ore 7</t>
  </si>
  <si>
    <t>ore 6</t>
  </si>
  <si>
    <t>KWh prodotti PV</t>
  </si>
  <si>
    <t>I=C*cos(Z)</t>
  </si>
  <si>
    <t>ore 20</t>
  </si>
  <si>
    <t>ore 21</t>
  </si>
  <si>
    <t>ore 22</t>
  </si>
  <si>
    <t>ore 23</t>
  </si>
  <si>
    <t>Day</t>
  </si>
  <si>
    <t>ore 18</t>
  </si>
  <si>
    <t>ore 17</t>
  </si>
  <si>
    <t>ore 19</t>
  </si>
  <si>
    <t>ore 14</t>
  </si>
  <si>
    <t>ore 13</t>
  </si>
  <si>
    <t>ore 16</t>
  </si>
  <si>
    <t>ore 15</t>
  </si>
  <si>
    <t>More information at</t>
  </si>
  <si>
    <t>R.C.E. di Roello Piero</t>
  </si>
  <si>
    <t>carico kWh</t>
  </si>
  <si>
    <t>ore 11</t>
  </si>
  <si>
    <t>ore 12</t>
  </si>
  <si>
    <t>ore 10</t>
  </si>
  <si>
    <t>HelioClim-3 Database of Solar Irradiance v2 (derived from satellite data)</t>
  </si>
  <si>
    <t>totale</t>
  </si>
  <si>
    <t>Site latitude (positive means North)</t>
  </si>
  <si>
    <t>tariffa omnicomprensiva euro/kWh</t>
  </si>
  <si>
    <t>tariffa autocons</t>
  </si>
  <si>
    <t>Consumo stagionale (kWh)</t>
  </si>
  <si>
    <t>altri incentivi</t>
  </si>
  <si>
    <t>costo impianto euro</t>
  </si>
  <si>
    <t>tempo di ammortamento anni</t>
  </si>
  <si>
    <t>TOTALE</t>
  </si>
  <si>
    <t>autoconsumo kWh</t>
  </si>
  <si>
    <t>kWh prelevati</t>
  </si>
  <si>
    <t>kWh immessi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</si>
</sst>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m/d/yy;@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12">
    <font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4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wrapText="1"/>
    </xf>
    <xf numFmtId="0" fontId="2" fillId="0" borderId="7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2" fillId="0" borderId="8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2" fontId="6" fillId="0" borderId="3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2" fontId="10" fillId="0" borderId="7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3" fontId="2" fillId="0" borderId="13" xfId="0" applyNumberFormat="1" applyFont="1" applyFill="1" applyBorder="1" applyAlignment="1">
      <alignment/>
    </xf>
    <xf numFmtId="0" fontId="0" fillId="0" borderId="9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6600"/>
      <rgbColor rgb="00339966"/>
      <rgbColor rgb="00FF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42</xdr:row>
      <xdr:rowOff>85725</xdr:rowOff>
    </xdr:from>
    <xdr:to>
      <xdr:col>29</xdr:col>
      <xdr:colOff>342900</xdr:colOff>
      <xdr:row>57</xdr:row>
      <xdr:rowOff>66675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8801100"/>
          <a:ext cx="92678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10</xdr:col>
      <xdr:colOff>228600</xdr:colOff>
      <xdr:row>58</xdr:row>
      <xdr:rowOff>9525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15375"/>
          <a:ext cx="64579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76200</xdr:rowOff>
    </xdr:from>
    <xdr:to>
      <xdr:col>24</xdr:col>
      <xdr:colOff>419100</xdr:colOff>
      <xdr:row>9</xdr:row>
      <xdr:rowOff>152400</xdr:rowOff>
    </xdr:to>
    <xdr:pic>
      <xdr:nvPicPr>
        <xdr:cNvPr id="3" name="Picture 32" descr="QUINTO CONTO ENERGIA TARIFFE INCENTIVANTI I SEMESTRE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76200"/>
          <a:ext cx="70675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8"/>
  <sheetViews>
    <sheetView tabSelected="1" workbookViewId="0" topLeftCell="A1">
      <selection activeCell="B3" sqref="B3"/>
    </sheetView>
  </sheetViews>
  <sheetFormatPr defaultColWidth="9.140625" defaultRowHeight="12.75" customHeight="1"/>
  <cols>
    <col min="1" max="1" width="17.8515625" style="0" customWidth="1"/>
    <col min="2" max="2" width="8.00390625" style="0" customWidth="1"/>
    <col min="3" max="3" width="10.57421875" style="0" customWidth="1"/>
    <col min="4" max="4" width="8.140625" style="0" customWidth="1"/>
    <col min="5" max="5" width="9.00390625" style="0" customWidth="1"/>
    <col min="6" max="6" width="8.421875" style="0" customWidth="1"/>
    <col min="7" max="7" width="7.8515625" style="0" customWidth="1"/>
    <col min="8" max="8" width="8.7109375" style="0" customWidth="1"/>
    <col min="9" max="10" width="7.421875" style="0" customWidth="1"/>
    <col min="11" max="11" width="7.57421875" style="0" customWidth="1"/>
    <col min="12" max="12" width="5.8515625" style="0" customWidth="1"/>
    <col min="13" max="13" width="8.57421875" style="0" customWidth="1"/>
    <col min="14" max="14" width="7.00390625" style="0" customWidth="1"/>
    <col min="15" max="17" width="7.57421875" style="0" customWidth="1"/>
    <col min="18" max="18" width="5.8515625" style="0" customWidth="1"/>
    <col min="19" max="19" width="7.8515625" style="0" customWidth="1"/>
    <col min="20" max="20" width="6.8515625" style="0" customWidth="1"/>
    <col min="21" max="22" width="7.57421875" style="0" customWidth="1"/>
    <col min="23" max="23" width="7.140625" style="0" customWidth="1"/>
    <col min="24" max="24" width="5.8515625" style="0" customWidth="1"/>
    <col min="25" max="25" width="7.421875" style="0" customWidth="1"/>
    <col min="26" max="26" width="7.7109375" style="0" customWidth="1"/>
    <col min="27" max="28" width="7.57421875" style="0" customWidth="1"/>
    <col min="29" max="29" width="7.421875" style="0" customWidth="1"/>
    <col min="30" max="30" width="5.8515625" style="0" customWidth="1"/>
    <col min="31" max="31" width="7.00390625" style="0" customWidth="1"/>
    <col min="32" max="32" width="7.421875" style="0" customWidth="1"/>
    <col min="33" max="34" width="7.57421875" style="0" customWidth="1"/>
    <col min="35" max="35" width="7.00390625" style="0" customWidth="1"/>
    <col min="36" max="36" width="5.8515625" style="0" customWidth="1"/>
    <col min="37" max="37" width="7.57421875" style="0" customWidth="1"/>
    <col min="38" max="38" width="7.8515625" style="0" customWidth="1"/>
    <col min="39" max="41" width="7.28125" style="0" customWidth="1"/>
    <col min="42" max="42" width="5.8515625" style="0" customWidth="1"/>
    <col min="43" max="43" width="6.421875" style="0" customWidth="1"/>
    <col min="44" max="44" width="7.140625" style="0" customWidth="1"/>
    <col min="45" max="46" width="7.57421875" style="0" customWidth="1"/>
    <col min="47" max="47" width="7.140625" style="0" customWidth="1"/>
    <col min="48" max="48" width="5.8515625" style="0" customWidth="1"/>
    <col min="49" max="49" width="6.8515625" style="0" customWidth="1"/>
    <col min="50" max="52" width="7.57421875" style="0" customWidth="1"/>
    <col min="53" max="53" width="8.00390625" style="0" customWidth="1"/>
    <col min="54" max="54" width="5.8515625" style="0" customWidth="1"/>
    <col min="55" max="55" width="7.00390625" style="0" customWidth="1"/>
    <col min="56" max="56" width="6.8515625" style="0" customWidth="1"/>
    <col min="57" max="58" width="6.57421875" style="0" customWidth="1"/>
    <col min="59" max="59" width="7.7109375" style="0" customWidth="1"/>
    <col min="60" max="60" width="5.8515625" style="0" customWidth="1"/>
    <col min="61" max="61" width="8.00390625" style="0" customWidth="1"/>
    <col min="62" max="62" width="7.00390625" style="0" customWidth="1"/>
    <col min="63" max="64" width="6.57421875" style="0" customWidth="1"/>
    <col min="65" max="65" width="8.00390625" style="0" customWidth="1"/>
    <col min="66" max="66" width="5.8515625" style="0" customWidth="1"/>
    <col min="67" max="67" width="7.00390625" style="0" customWidth="1"/>
    <col min="68" max="68" width="7.140625" style="0" customWidth="1"/>
    <col min="69" max="70" width="6.57421875" style="0" customWidth="1"/>
    <col min="71" max="71" width="7.28125" style="0" customWidth="1"/>
    <col min="72" max="72" width="5.8515625" style="0" customWidth="1"/>
    <col min="73" max="73" width="7.00390625" style="0" customWidth="1"/>
    <col min="74" max="74" width="7.28125" style="0" customWidth="1"/>
  </cols>
  <sheetData>
    <row r="1" spans="1:9" ht="18">
      <c r="A1" s="77" t="s">
        <v>8</v>
      </c>
      <c r="B1" s="78"/>
      <c r="C1" s="78"/>
      <c r="D1" s="78"/>
      <c r="E1" s="79"/>
      <c r="F1" s="79"/>
      <c r="G1" s="79"/>
      <c r="H1" s="79"/>
      <c r="I1" s="79"/>
    </row>
    <row r="2" spans="1:9" ht="18">
      <c r="A2" s="80" t="s">
        <v>81</v>
      </c>
      <c r="B2" s="81"/>
      <c r="C2" s="81"/>
      <c r="D2" s="82"/>
      <c r="E2" s="75"/>
      <c r="F2" s="76"/>
      <c r="G2" s="76"/>
      <c r="H2" s="76"/>
      <c r="I2" s="76"/>
    </row>
    <row r="3" spans="1:6" ht="38.25">
      <c r="A3" s="11" t="s">
        <v>26</v>
      </c>
      <c r="B3" s="14">
        <v>6</v>
      </c>
      <c r="C3" s="72" t="s">
        <v>93</v>
      </c>
      <c r="D3" s="73">
        <v>18000</v>
      </c>
      <c r="E3" s="74"/>
      <c r="F3" s="10"/>
    </row>
    <row r="4" spans="1:6" ht="38.25">
      <c r="A4" s="11" t="s">
        <v>16</v>
      </c>
      <c r="B4" s="12">
        <v>0.12</v>
      </c>
      <c r="C4" s="13" t="s">
        <v>18</v>
      </c>
      <c r="D4" s="14">
        <v>0.08</v>
      </c>
      <c r="E4" s="15">
        <f>B4+D4</f>
        <v>0.2</v>
      </c>
      <c r="F4" s="10"/>
    </row>
    <row r="5" spans="1:6" ht="38.25">
      <c r="A5" s="11" t="s">
        <v>89</v>
      </c>
      <c r="B5" s="14">
        <v>0.22</v>
      </c>
      <c r="C5" s="16" t="s">
        <v>92</v>
      </c>
      <c r="D5" s="12">
        <v>0</v>
      </c>
      <c r="E5" s="15">
        <f>B5+D5</f>
        <v>0.22</v>
      </c>
      <c r="F5" s="10"/>
    </row>
    <row r="6" spans="1:6" ht="25.5">
      <c r="A6" s="17" t="s">
        <v>52</v>
      </c>
      <c r="B6" s="18">
        <v>7500</v>
      </c>
      <c r="C6" s="19" t="s">
        <v>96</v>
      </c>
      <c r="D6" s="71">
        <f>B6-B9</f>
        <v>4181.989091471487</v>
      </c>
      <c r="E6" s="66"/>
      <c r="F6" s="10"/>
    </row>
    <row r="7" spans="1:6" ht="25.5">
      <c r="A7" s="6" t="s">
        <v>91</v>
      </c>
      <c r="B7" s="21">
        <v>10000</v>
      </c>
      <c r="C7" s="19" t="s">
        <v>90</v>
      </c>
      <c r="D7" s="20">
        <v>0.14</v>
      </c>
      <c r="E7" s="68">
        <f>D6*D7</f>
        <v>585.4784728060082</v>
      </c>
      <c r="F7" s="10"/>
    </row>
    <row r="8" spans="1:9" ht="12.75">
      <c r="A8" s="23" t="s">
        <v>97</v>
      </c>
      <c r="B8" s="24">
        <f>SUM((((((((((((H14+N14)+T14)+Z14)+AF14)+AL14)+AR14)+AX14)+BD14)+BJ14)+BP14)+BV14))</f>
        <v>5818.022724132742</v>
      </c>
      <c r="C8" s="25"/>
      <c r="D8" s="26"/>
      <c r="E8" s="64">
        <f>B8*$E$4</f>
        <v>1163.6045448265484</v>
      </c>
      <c r="F8" s="10"/>
      <c r="G8" s="70" t="s">
        <v>94</v>
      </c>
      <c r="H8" s="70"/>
      <c r="I8" s="70"/>
    </row>
    <row r="9" spans="1:9" ht="12.75">
      <c r="A9" s="27" t="s">
        <v>98</v>
      </c>
      <c r="B9" s="28">
        <f>SUM((((((((((((G14+M14)+S14)+Y14)+AE14)+AK14)+AQ14)+AW14)+BC14)+BI14)+BO14)+BU14))</f>
        <v>3318.0109085285126</v>
      </c>
      <c r="C9" s="29"/>
      <c r="D9" s="30"/>
      <c r="E9" s="65">
        <f>B9*$D$7</f>
        <v>464.5215271939918</v>
      </c>
      <c r="F9" s="10"/>
      <c r="G9" s="70">
        <f>D3/(E11+E10)</f>
        <v>6.610852374713034</v>
      </c>
      <c r="H9" s="70"/>
      <c r="I9" s="70"/>
    </row>
    <row r="10" spans="1:6" ht="12.75">
      <c r="A10" s="32" t="s">
        <v>95</v>
      </c>
      <c r="B10" s="33">
        <f>B8+B9</f>
        <v>9136.033632661254</v>
      </c>
      <c r="C10" s="34"/>
      <c r="D10" s="35"/>
      <c r="E10" s="69">
        <f>D6*E4</f>
        <v>836.3978182942974</v>
      </c>
      <c r="F10" s="10"/>
    </row>
    <row r="11" spans="1:74" ht="12.75">
      <c r="A11" s="36"/>
      <c r="B11" s="37"/>
      <c r="C11" s="38"/>
      <c r="D11" s="39"/>
      <c r="E11" s="67">
        <f>E10+E9+E7</f>
        <v>1886.3978182942974</v>
      </c>
      <c r="F11" s="4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5"/>
      <c r="B12" s="41"/>
      <c r="C12" s="83" t="s">
        <v>39</v>
      </c>
      <c r="D12" s="84"/>
      <c r="E12" s="84"/>
      <c r="F12" s="84"/>
      <c r="G12" s="84"/>
      <c r="H12" s="85"/>
      <c r="I12" s="83" t="s">
        <v>51</v>
      </c>
      <c r="J12" s="84"/>
      <c r="K12" s="84"/>
      <c r="L12" s="84"/>
      <c r="M12" s="84"/>
      <c r="N12" s="85"/>
      <c r="O12" s="83" t="s">
        <v>63</v>
      </c>
      <c r="P12" s="84"/>
      <c r="Q12" s="84"/>
      <c r="R12" s="84"/>
      <c r="S12" s="84"/>
      <c r="T12" s="85"/>
      <c r="U12" s="83" t="s">
        <v>48</v>
      </c>
      <c r="V12" s="84"/>
      <c r="W12" s="84"/>
      <c r="X12" s="84"/>
      <c r="Y12" s="84"/>
      <c r="Z12" s="85"/>
      <c r="AA12" s="83" t="s">
        <v>50</v>
      </c>
      <c r="AB12" s="84"/>
      <c r="AC12" s="84"/>
      <c r="AD12" s="84"/>
      <c r="AE12" s="84"/>
      <c r="AF12" s="85"/>
      <c r="AG12" s="83" t="s">
        <v>42</v>
      </c>
      <c r="AH12" s="84"/>
      <c r="AI12" s="84"/>
      <c r="AJ12" s="84"/>
      <c r="AK12" s="84"/>
      <c r="AL12" s="85"/>
      <c r="AM12" s="83" t="s">
        <v>9</v>
      </c>
      <c r="AN12" s="84"/>
      <c r="AO12" s="84"/>
      <c r="AP12" s="84"/>
      <c r="AQ12" s="84"/>
      <c r="AR12" s="85"/>
      <c r="AS12" s="83" t="s">
        <v>32</v>
      </c>
      <c r="AT12" s="84"/>
      <c r="AU12" s="84"/>
      <c r="AV12" s="84"/>
      <c r="AW12" s="84"/>
      <c r="AX12" s="85"/>
      <c r="AY12" s="83" t="s">
        <v>11</v>
      </c>
      <c r="AZ12" s="84"/>
      <c r="BA12" s="84"/>
      <c r="BB12" s="84"/>
      <c r="BC12" s="84"/>
      <c r="BD12" s="85"/>
      <c r="BE12" s="83" t="s">
        <v>19</v>
      </c>
      <c r="BF12" s="84"/>
      <c r="BG12" s="84"/>
      <c r="BH12" s="84"/>
      <c r="BI12" s="84"/>
      <c r="BJ12" s="85"/>
      <c r="BK12" s="83" t="s">
        <v>4</v>
      </c>
      <c r="BL12" s="84"/>
      <c r="BM12" s="84"/>
      <c r="BN12" s="84"/>
      <c r="BO12" s="84"/>
      <c r="BP12" s="85"/>
      <c r="BQ12" s="83" t="s">
        <v>41</v>
      </c>
      <c r="BR12" s="84"/>
      <c r="BS12" s="84"/>
      <c r="BT12" s="84"/>
      <c r="BU12" s="84"/>
      <c r="BV12" s="85"/>
    </row>
    <row r="13" spans="2:74" ht="12.75">
      <c r="B13" s="42"/>
      <c r="C13" s="43">
        <f>C14/$B$3</f>
        <v>75</v>
      </c>
      <c r="D13" s="44" t="s">
        <v>12</v>
      </c>
      <c r="E13" s="45">
        <v>0.14</v>
      </c>
      <c r="H13" s="46"/>
      <c r="I13" s="43">
        <f>I14/$B$3</f>
        <v>87.5</v>
      </c>
      <c r="J13" s="44" t="s">
        <v>12</v>
      </c>
      <c r="K13" s="45">
        <v>0.11</v>
      </c>
      <c r="N13" s="46"/>
      <c r="O13" s="43">
        <f>O14/$B$3</f>
        <v>110</v>
      </c>
      <c r="P13" s="44" t="s">
        <v>12</v>
      </c>
      <c r="Q13" s="45">
        <v>0.09</v>
      </c>
      <c r="T13" s="46"/>
      <c r="U13" s="43">
        <f>U14/$B$3</f>
        <v>115</v>
      </c>
      <c r="V13" s="44" t="s">
        <v>12</v>
      </c>
      <c r="W13" s="45">
        <v>0.06</v>
      </c>
      <c r="Z13" s="46"/>
      <c r="AA13" s="43">
        <f>AA14/$B$3</f>
        <v>121.25</v>
      </c>
      <c r="AB13" s="44" t="s">
        <v>12</v>
      </c>
      <c r="AC13" s="45">
        <v>0.05</v>
      </c>
      <c r="AF13" s="46"/>
      <c r="AG13" s="43">
        <f>AG14/$B$3</f>
        <v>128.75</v>
      </c>
      <c r="AH13" s="44" t="s">
        <v>12</v>
      </c>
      <c r="AI13" s="45">
        <v>0.05</v>
      </c>
      <c r="AL13" s="46"/>
      <c r="AM13" s="43">
        <f>AM14/$B$3</f>
        <v>143.75</v>
      </c>
      <c r="AN13" s="44" t="s">
        <v>12</v>
      </c>
      <c r="AO13" s="45">
        <v>0.05</v>
      </c>
      <c r="AR13" s="46"/>
      <c r="AS13" s="43">
        <f>AS14/$B$3</f>
        <v>125</v>
      </c>
      <c r="AT13" s="44" t="s">
        <v>12</v>
      </c>
      <c r="AU13" s="45">
        <v>0.06</v>
      </c>
      <c r="AX13" s="46"/>
      <c r="AY13" s="43">
        <f>AY14/$B$3</f>
        <v>108.74999999999999</v>
      </c>
      <c r="AZ13" s="44" t="s">
        <v>12</v>
      </c>
      <c r="BA13" s="45">
        <v>0.06</v>
      </c>
      <c r="BD13" s="46"/>
      <c r="BE13" s="43">
        <f>BE14/$B$3</f>
        <v>93.75</v>
      </c>
      <c r="BF13" s="44" t="s">
        <v>12</v>
      </c>
      <c r="BG13" s="45">
        <v>0.09</v>
      </c>
      <c r="BJ13" s="46"/>
      <c r="BK13" s="43">
        <f>BK14/$B$3</f>
        <v>73.75</v>
      </c>
      <c r="BL13" s="44" t="s">
        <v>12</v>
      </c>
      <c r="BM13" s="45">
        <v>0.11</v>
      </c>
      <c r="BP13" s="46"/>
      <c r="BQ13" s="43">
        <f>BQ14/$B$3</f>
        <v>67.5</v>
      </c>
      <c r="BR13" s="44" t="s">
        <v>12</v>
      </c>
      <c r="BS13" s="45">
        <v>0.13</v>
      </c>
      <c r="BV13" s="3"/>
    </row>
    <row r="14" spans="2:74" ht="12.75">
      <c r="B14" s="42"/>
      <c r="C14" s="43">
        <f>($B$6*D14)/100</f>
        <v>450</v>
      </c>
      <c r="D14" s="47">
        <v>6</v>
      </c>
      <c r="E14" s="47">
        <f>$B$7*E13</f>
        <v>1400.0000000000002</v>
      </c>
      <c r="G14" s="47">
        <f>G42*31</f>
        <v>14.370370370370422</v>
      </c>
      <c r="H14" s="46">
        <f>ABS((H42*31))</f>
        <v>964.3703703703708</v>
      </c>
      <c r="I14" s="43">
        <f>($B$6*J14)/100</f>
        <v>525</v>
      </c>
      <c r="J14" s="47">
        <v>7</v>
      </c>
      <c r="K14" s="47">
        <f>$B$7*K13</f>
        <v>1100</v>
      </c>
      <c r="M14" s="47">
        <f>M42*29</f>
        <v>113.41195410638939</v>
      </c>
      <c r="N14" s="46">
        <f>ABS((N42*29))</f>
        <v>688.4119541063897</v>
      </c>
      <c r="O14" s="43">
        <f>($B$6*P14)/100</f>
        <v>660</v>
      </c>
      <c r="P14" s="47">
        <v>8.8</v>
      </c>
      <c r="Q14" s="47">
        <f>$B$7*Q13</f>
        <v>900</v>
      </c>
      <c r="S14" s="47">
        <f>S42*31</f>
        <v>274.5383024112737</v>
      </c>
      <c r="T14" s="46">
        <f>ABS((T42*31))</f>
        <v>514.5383024112741</v>
      </c>
      <c r="U14" s="43">
        <f>($B$6*V14)/100</f>
        <v>690</v>
      </c>
      <c r="V14" s="47">
        <v>9.2</v>
      </c>
      <c r="W14" s="47">
        <f>$B$7*W13</f>
        <v>600</v>
      </c>
      <c r="Y14" s="47">
        <f>Y42*30</f>
        <v>386.2393381767981</v>
      </c>
      <c r="Z14" s="46">
        <f>ABS((Z42*30))</f>
        <v>296.239338176798</v>
      </c>
      <c r="AA14" s="43">
        <f>($B$6*AB14)/100</f>
        <v>727.5</v>
      </c>
      <c r="AB14" s="47">
        <v>9.7</v>
      </c>
      <c r="AC14" s="47">
        <f>$B$7*AC13</f>
        <v>500</v>
      </c>
      <c r="AE14" s="46">
        <f>AE42*31</f>
        <v>447.3953353478341</v>
      </c>
      <c r="AF14" s="48">
        <f>ABS((AF42*31))</f>
        <v>219.89533534783425</v>
      </c>
      <c r="AG14" s="43">
        <f>($B$6*AH14)/100</f>
        <v>772.5</v>
      </c>
      <c r="AH14" s="47">
        <v>10.3</v>
      </c>
      <c r="AI14" s="47">
        <f>$B$7*AI13</f>
        <v>500</v>
      </c>
      <c r="AK14" s="46">
        <f>AK42*30</f>
        <v>488.3545433820599</v>
      </c>
      <c r="AL14" s="48">
        <f>ABS((AL42*30))</f>
        <v>215.83739698478846</v>
      </c>
      <c r="AM14" s="43">
        <f>($B$6*AN14)/100</f>
        <v>862.5</v>
      </c>
      <c r="AN14" s="47">
        <v>11.5</v>
      </c>
      <c r="AO14" s="47">
        <f>$B$7*AO13</f>
        <v>500</v>
      </c>
      <c r="AQ14" s="46">
        <f>AQ42*31</f>
        <v>570.1406429989289</v>
      </c>
      <c r="AR14" s="48">
        <f>ABS((AR42*31))</f>
        <v>207.66960500042904</v>
      </c>
      <c r="AS14" s="43">
        <f>($B$6*AT14)/100</f>
        <v>750</v>
      </c>
      <c r="AT14" s="47">
        <v>10</v>
      </c>
      <c r="AU14" s="47">
        <f>$B$7*AU13</f>
        <v>600</v>
      </c>
      <c r="AW14" s="46">
        <f>AW42*31</f>
        <v>429.9539539668391</v>
      </c>
      <c r="AX14" s="48">
        <f>ABS((AX42*31))</f>
        <v>279.9539539668394</v>
      </c>
      <c r="AY14" s="43">
        <f>($B$6*AZ14)/100</f>
        <v>652.4999999999999</v>
      </c>
      <c r="AZ14" s="47">
        <v>8.7</v>
      </c>
      <c r="BA14" s="47">
        <f>$B$7*BA13</f>
        <v>600</v>
      </c>
      <c r="BC14" s="46">
        <f>BC42*30</f>
        <v>345.21130497240017</v>
      </c>
      <c r="BD14" s="48">
        <f>ABS((BD42*30))</f>
        <v>292.7113049724001</v>
      </c>
      <c r="BE14" s="43">
        <f>($B$6*BF14)/100</f>
        <v>562.5</v>
      </c>
      <c r="BF14" s="47">
        <v>7.5</v>
      </c>
      <c r="BG14" s="47">
        <f>$B$7*BG13</f>
        <v>900</v>
      </c>
      <c r="BI14" s="46">
        <f>BI42*31</f>
        <v>179.0278788450012</v>
      </c>
      <c r="BJ14" s="48">
        <f>ABS((BJ42*31))</f>
        <v>516.5278788450006</v>
      </c>
      <c r="BK14" s="43">
        <f>($B$6*BL14)/100</f>
        <v>442.5</v>
      </c>
      <c r="BL14" s="47">
        <v>5.9</v>
      </c>
      <c r="BM14" s="47">
        <f>$B$7*BM13</f>
        <v>1100</v>
      </c>
      <c r="BO14" s="46">
        <f>BO42*30</f>
        <v>60.033950617283985</v>
      </c>
      <c r="BP14" s="48">
        <f>ABS((BP42*30))</f>
        <v>717.5339506172838</v>
      </c>
      <c r="BQ14" s="43">
        <f>($B$6*BR14)/100</f>
        <v>405</v>
      </c>
      <c r="BR14" s="47">
        <v>5.4</v>
      </c>
      <c r="BS14" s="47">
        <f>$B$7*BS13</f>
        <v>1300</v>
      </c>
      <c r="BU14" s="46">
        <f>BU42*31</f>
        <v>9.333333333333401</v>
      </c>
      <c r="BV14" s="48">
        <f>ABS((BV42*31))</f>
        <v>904.3333333333334</v>
      </c>
    </row>
    <row r="15" spans="2:74" ht="12.75">
      <c r="B15" s="42"/>
      <c r="C15" s="49">
        <f>C14/31</f>
        <v>14.516129032258064</v>
      </c>
      <c r="D15" s="50"/>
      <c r="E15" s="50">
        <f>E14/31</f>
        <v>45.161290322580655</v>
      </c>
      <c r="F15" s="50"/>
      <c r="G15" s="50"/>
      <c r="H15" s="22"/>
      <c r="I15" s="49">
        <f>I14/29</f>
        <v>18.103448275862068</v>
      </c>
      <c r="J15" s="50"/>
      <c r="K15" s="50">
        <f>K14/29</f>
        <v>37.93103448275862</v>
      </c>
      <c r="L15" s="50"/>
      <c r="M15" s="50"/>
      <c r="N15" s="22"/>
      <c r="O15" s="49">
        <f>O14/31</f>
        <v>21.29032258064516</v>
      </c>
      <c r="P15" s="50"/>
      <c r="Q15" s="50">
        <f>Q14/31</f>
        <v>29.032258064516128</v>
      </c>
      <c r="R15" s="50"/>
      <c r="S15" s="50"/>
      <c r="T15" s="22"/>
      <c r="U15" s="49">
        <f>U14/30</f>
        <v>23</v>
      </c>
      <c r="V15" s="50"/>
      <c r="W15" s="50">
        <f>W14/30</f>
        <v>20</v>
      </c>
      <c r="X15" s="50"/>
      <c r="Y15" s="50"/>
      <c r="Z15" s="22"/>
      <c r="AA15" s="49">
        <f>AA14/31</f>
        <v>23.467741935483872</v>
      </c>
      <c r="AB15" s="50"/>
      <c r="AC15" s="50">
        <f>AC14/31</f>
        <v>16.129032258064516</v>
      </c>
      <c r="AD15" s="50"/>
      <c r="AE15" s="50"/>
      <c r="AF15" s="22"/>
      <c r="AG15" s="49">
        <f>AG14/30</f>
        <v>25.75</v>
      </c>
      <c r="AH15" s="50"/>
      <c r="AI15" s="50">
        <f>AI14/30</f>
        <v>16.666666666666668</v>
      </c>
      <c r="AJ15" s="50"/>
      <c r="AK15" s="50"/>
      <c r="AL15" s="22"/>
      <c r="AM15" s="49">
        <f>AM14/31</f>
        <v>27.822580645161292</v>
      </c>
      <c r="AN15" s="50"/>
      <c r="AO15" s="50">
        <f>AO14/31</f>
        <v>16.129032258064516</v>
      </c>
      <c r="AP15" s="50"/>
      <c r="AQ15" s="50"/>
      <c r="AR15" s="22"/>
      <c r="AS15" s="49">
        <f>AS14/31</f>
        <v>24.193548387096776</v>
      </c>
      <c r="AT15" s="50"/>
      <c r="AU15" s="50">
        <f>AU14/31</f>
        <v>19.35483870967742</v>
      </c>
      <c r="AV15" s="50"/>
      <c r="AW15" s="50"/>
      <c r="AX15" s="22"/>
      <c r="AY15" s="49">
        <f>AY14/30</f>
        <v>21.749999999999996</v>
      </c>
      <c r="AZ15" s="50"/>
      <c r="BA15" s="50">
        <f>BA14/30</f>
        <v>20</v>
      </c>
      <c r="BB15" s="50"/>
      <c r="BC15" s="50"/>
      <c r="BD15" s="22"/>
      <c r="BE15" s="49">
        <f>BE14/31</f>
        <v>18.14516129032258</v>
      </c>
      <c r="BF15" s="50"/>
      <c r="BG15" s="50">
        <f>BG14/31</f>
        <v>29.032258064516128</v>
      </c>
      <c r="BH15" s="50"/>
      <c r="BI15" s="50"/>
      <c r="BJ15" s="22"/>
      <c r="BK15" s="49">
        <f>BK14/30</f>
        <v>14.75</v>
      </c>
      <c r="BL15" s="50"/>
      <c r="BM15" s="50">
        <f>BM14/30</f>
        <v>36.666666666666664</v>
      </c>
      <c r="BN15" s="50"/>
      <c r="BO15" s="50"/>
      <c r="BP15" s="22"/>
      <c r="BQ15" s="49">
        <f>BQ14/31</f>
        <v>13.064516129032258</v>
      </c>
      <c r="BR15" s="50"/>
      <c r="BS15" s="50">
        <f>BS14/31</f>
        <v>41.935483870967744</v>
      </c>
      <c r="BT15" s="7"/>
      <c r="BU15" s="7"/>
      <c r="BV15" s="21"/>
    </row>
    <row r="16" spans="1:74" ht="12.75">
      <c r="A16" s="1"/>
      <c r="B16" s="8"/>
      <c r="C16" s="83" t="s">
        <v>39</v>
      </c>
      <c r="D16" s="84"/>
      <c r="E16" s="84"/>
      <c r="F16" s="84"/>
      <c r="G16" s="84"/>
      <c r="H16" s="85"/>
      <c r="I16" s="83" t="s">
        <v>51</v>
      </c>
      <c r="J16" s="84"/>
      <c r="K16" s="84"/>
      <c r="L16" s="84"/>
      <c r="M16" s="84"/>
      <c r="N16" s="85"/>
      <c r="O16" s="83" t="s">
        <v>63</v>
      </c>
      <c r="P16" s="84"/>
      <c r="Q16" s="84"/>
      <c r="R16" s="84"/>
      <c r="S16" s="84"/>
      <c r="T16" s="85"/>
      <c r="U16" s="83" t="s">
        <v>48</v>
      </c>
      <c r="V16" s="84"/>
      <c r="W16" s="84"/>
      <c r="X16" s="84"/>
      <c r="Y16" s="84"/>
      <c r="Z16" s="85"/>
      <c r="AA16" s="83" t="s">
        <v>50</v>
      </c>
      <c r="AB16" s="84"/>
      <c r="AC16" s="84"/>
      <c r="AD16" s="84"/>
      <c r="AE16" s="84"/>
      <c r="AF16" s="85"/>
      <c r="AG16" s="83" t="s">
        <v>42</v>
      </c>
      <c r="AH16" s="84"/>
      <c r="AI16" s="84"/>
      <c r="AJ16" s="84"/>
      <c r="AK16" s="84"/>
      <c r="AL16" s="85"/>
      <c r="AM16" s="83" t="s">
        <v>9</v>
      </c>
      <c r="AN16" s="84"/>
      <c r="AO16" s="84"/>
      <c r="AP16" s="84"/>
      <c r="AQ16" s="84"/>
      <c r="AR16" s="85"/>
      <c r="AS16" s="83" t="s">
        <v>32</v>
      </c>
      <c r="AT16" s="84"/>
      <c r="AU16" s="84"/>
      <c r="AV16" s="84"/>
      <c r="AW16" s="84"/>
      <c r="AX16" s="85"/>
      <c r="AY16" s="83" t="s">
        <v>11</v>
      </c>
      <c r="AZ16" s="84"/>
      <c r="BA16" s="84"/>
      <c r="BB16" s="84"/>
      <c r="BC16" s="84"/>
      <c r="BD16" s="85"/>
      <c r="BE16" s="83" t="s">
        <v>19</v>
      </c>
      <c r="BF16" s="84"/>
      <c r="BG16" s="84"/>
      <c r="BH16" s="84"/>
      <c r="BI16" s="84"/>
      <c r="BJ16" s="85"/>
      <c r="BK16" s="83" t="s">
        <v>4</v>
      </c>
      <c r="BL16" s="84"/>
      <c r="BM16" s="84"/>
      <c r="BN16" s="84"/>
      <c r="BO16" s="84"/>
      <c r="BP16" s="85"/>
      <c r="BQ16" s="83" t="s">
        <v>41</v>
      </c>
      <c r="BR16" s="84"/>
      <c r="BS16" s="84"/>
      <c r="BT16" s="84"/>
      <c r="BU16" s="84"/>
      <c r="BV16" s="85"/>
    </row>
    <row r="17" spans="1:74" ht="51">
      <c r="A17" s="51" t="s">
        <v>36</v>
      </c>
      <c r="B17" s="51" t="s">
        <v>10</v>
      </c>
      <c r="C17" s="52" t="s">
        <v>53</v>
      </c>
      <c r="D17" s="53" t="s">
        <v>30</v>
      </c>
      <c r="E17" s="53" t="s">
        <v>82</v>
      </c>
      <c r="F17" s="53" t="s">
        <v>57</v>
      </c>
      <c r="G17" s="53" t="s">
        <v>20</v>
      </c>
      <c r="H17" s="54" t="s">
        <v>33</v>
      </c>
      <c r="I17" s="52" t="s">
        <v>53</v>
      </c>
      <c r="J17" s="53" t="s">
        <v>30</v>
      </c>
      <c r="K17" s="53" t="s">
        <v>82</v>
      </c>
      <c r="L17" s="53" t="s">
        <v>57</v>
      </c>
      <c r="M17" s="53" t="s">
        <v>20</v>
      </c>
      <c r="N17" s="54" t="s">
        <v>33</v>
      </c>
      <c r="O17" s="52" t="s">
        <v>53</v>
      </c>
      <c r="P17" s="53" t="s">
        <v>30</v>
      </c>
      <c r="Q17" s="53" t="s">
        <v>82</v>
      </c>
      <c r="R17" s="53" t="s">
        <v>57</v>
      </c>
      <c r="S17" s="53" t="s">
        <v>20</v>
      </c>
      <c r="T17" s="54" t="s">
        <v>33</v>
      </c>
      <c r="U17" s="52" t="s">
        <v>53</v>
      </c>
      <c r="V17" s="53" t="s">
        <v>30</v>
      </c>
      <c r="W17" s="53" t="s">
        <v>82</v>
      </c>
      <c r="X17" s="53" t="s">
        <v>57</v>
      </c>
      <c r="Y17" s="53" t="s">
        <v>20</v>
      </c>
      <c r="Z17" s="54" t="s">
        <v>33</v>
      </c>
      <c r="AA17" s="52" t="s">
        <v>53</v>
      </c>
      <c r="AB17" s="53" t="s">
        <v>30</v>
      </c>
      <c r="AC17" s="53" t="s">
        <v>82</v>
      </c>
      <c r="AD17" s="53" t="s">
        <v>57</v>
      </c>
      <c r="AE17" s="53" t="s">
        <v>20</v>
      </c>
      <c r="AF17" s="54" t="s">
        <v>33</v>
      </c>
      <c r="AG17" s="52" t="s">
        <v>53</v>
      </c>
      <c r="AH17" s="53" t="s">
        <v>30</v>
      </c>
      <c r="AI17" s="53" t="s">
        <v>82</v>
      </c>
      <c r="AJ17" s="53" t="s">
        <v>57</v>
      </c>
      <c r="AK17" s="53" t="s">
        <v>20</v>
      </c>
      <c r="AL17" s="54" t="s">
        <v>33</v>
      </c>
      <c r="AM17" s="52" t="s">
        <v>53</v>
      </c>
      <c r="AN17" s="53" t="s">
        <v>30</v>
      </c>
      <c r="AO17" s="53" t="s">
        <v>82</v>
      </c>
      <c r="AP17" s="53" t="s">
        <v>57</v>
      </c>
      <c r="AQ17" s="53" t="s">
        <v>20</v>
      </c>
      <c r="AR17" s="54" t="s">
        <v>33</v>
      </c>
      <c r="AS17" s="52" t="s">
        <v>53</v>
      </c>
      <c r="AT17" s="53" t="s">
        <v>30</v>
      </c>
      <c r="AU17" s="53" t="s">
        <v>82</v>
      </c>
      <c r="AV17" s="53" t="s">
        <v>57</v>
      </c>
      <c r="AW17" s="53" t="s">
        <v>20</v>
      </c>
      <c r="AX17" s="54" t="s">
        <v>33</v>
      </c>
      <c r="AY17" s="52" t="s">
        <v>53</v>
      </c>
      <c r="AZ17" s="53" t="s">
        <v>30</v>
      </c>
      <c r="BA17" s="53" t="s">
        <v>82</v>
      </c>
      <c r="BB17" s="53" t="s">
        <v>57</v>
      </c>
      <c r="BC17" s="53" t="s">
        <v>20</v>
      </c>
      <c r="BD17" s="54" t="s">
        <v>33</v>
      </c>
      <c r="BE17" s="52" t="s">
        <v>53</v>
      </c>
      <c r="BF17" s="53" t="s">
        <v>30</v>
      </c>
      <c r="BG17" s="53" t="s">
        <v>82</v>
      </c>
      <c r="BH17" s="53" t="s">
        <v>57</v>
      </c>
      <c r="BI17" s="53" t="s">
        <v>20</v>
      </c>
      <c r="BJ17" s="54" t="s">
        <v>33</v>
      </c>
      <c r="BK17" s="52" t="s">
        <v>53</v>
      </c>
      <c r="BL17" s="53" t="s">
        <v>30</v>
      </c>
      <c r="BM17" s="53" t="s">
        <v>82</v>
      </c>
      <c r="BN17" s="53" t="s">
        <v>57</v>
      </c>
      <c r="BO17" s="53" t="s">
        <v>20</v>
      </c>
      <c r="BP17" s="54" t="s">
        <v>33</v>
      </c>
      <c r="BQ17" s="52" t="s">
        <v>53</v>
      </c>
      <c r="BR17" s="53" t="s">
        <v>30</v>
      </c>
      <c r="BS17" s="53" t="s">
        <v>82</v>
      </c>
      <c r="BT17" s="53" t="s">
        <v>57</v>
      </c>
      <c r="BU17" s="53" t="s">
        <v>20</v>
      </c>
      <c r="BV17" s="54" t="s">
        <v>33</v>
      </c>
    </row>
    <row r="18" spans="1:74" ht="12.75">
      <c r="A18" s="4" t="s">
        <v>22</v>
      </c>
      <c r="B18" s="4">
        <v>1.5</v>
      </c>
      <c r="C18" s="55">
        <f aca="true" t="shared" si="0" ref="C18:C41">($C$15*D18)/100</f>
        <v>0</v>
      </c>
      <c r="D18" s="56">
        <v>0</v>
      </c>
      <c r="E18" s="56">
        <f aca="true" t="shared" si="1" ref="E18:E41">($E$15/100)*$B18</f>
        <v>0.6774193548387099</v>
      </c>
      <c r="F18" s="56">
        <f aca="true" t="shared" si="2" ref="F18:F41">(C18-E18)</f>
        <v>-0.6774193548387099</v>
      </c>
      <c r="G18" s="56">
        <f aca="true" t="shared" si="3" ref="G18:G41">IF((F18&gt;0),F18,0)</f>
        <v>0</v>
      </c>
      <c r="H18" s="57">
        <f aca="true" t="shared" si="4" ref="H18:H41">IF((F18&lt;=0),F18,0)</f>
        <v>-0.6774193548387099</v>
      </c>
      <c r="I18" s="55">
        <f aca="true" t="shared" si="5" ref="I18:I41">($I$15*J18)/100</f>
        <v>0</v>
      </c>
      <c r="J18" s="56">
        <v>0</v>
      </c>
      <c r="K18" s="56">
        <f aca="true" t="shared" si="6" ref="K18:K41">($K$15/100)*$B18</f>
        <v>0.5689655172413792</v>
      </c>
      <c r="L18" s="56">
        <f aca="true" t="shared" si="7" ref="L18:L41">I18-K18</f>
        <v>-0.5689655172413792</v>
      </c>
      <c r="M18" s="56">
        <f aca="true" t="shared" si="8" ref="M18:M41">IF((L18&gt;0),L18,0)</f>
        <v>0</v>
      </c>
      <c r="N18" s="57">
        <f aca="true" t="shared" si="9" ref="N18:N41">IF((L18&lt;=0),L18,0)</f>
        <v>-0.5689655172413792</v>
      </c>
      <c r="O18" s="55">
        <f aca="true" t="shared" si="10" ref="O18:O41">($O$15*P18)/100</f>
        <v>0</v>
      </c>
      <c r="P18" s="56">
        <v>0</v>
      </c>
      <c r="Q18" s="56">
        <f aca="true" t="shared" si="11" ref="Q18:Q41">($Q$15/100)*$B18</f>
        <v>0.4354838709677419</v>
      </c>
      <c r="R18" s="56">
        <f aca="true" t="shared" si="12" ref="R18:R41">O18-Q18</f>
        <v>-0.4354838709677419</v>
      </c>
      <c r="S18" s="56">
        <f aca="true" t="shared" si="13" ref="S18:S41">IF((R18&gt;0),R18,0)</f>
        <v>0</v>
      </c>
      <c r="T18" s="57">
        <f aca="true" t="shared" si="14" ref="T18:T41">IF((R18&lt;=0),R18,0)</f>
        <v>-0.4354838709677419</v>
      </c>
      <c r="U18" s="55">
        <f aca="true" t="shared" si="15" ref="U18:U41">($U$15*V18)/100</f>
        <v>0</v>
      </c>
      <c r="V18" s="56">
        <v>0</v>
      </c>
      <c r="W18" s="56">
        <f aca="true" t="shared" si="16" ref="W18:W41">($W$15/100)*$B18</f>
        <v>0.30000000000000004</v>
      </c>
      <c r="X18" s="56">
        <f aca="true" t="shared" si="17" ref="X18:X41">U18-W18</f>
        <v>-0.30000000000000004</v>
      </c>
      <c r="Y18" s="56">
        <f aca="true" t="shared" si="18" ref="Y18:Y41">IF((X18&gt;0),X18,0)</f>
        <v>0</v>
      </c>
      <c r="Z18" s="57">
        <f aca="true" t="shared" si="19" ref="Z18:Z41">IF((X18&lt;=0),X18,0)</f>
        <v>-0.30000000000000004</v>
      </c>
      <c r="AA18" s="55">
        <f aca="true" t="shared" si="20" ref="AA18:AA41">($AA$15*AB18)/100</f>
        <v>0</v>
      </c>
      <c r="AB18" s="56">
        <v>0</v>
      </c>
      <c r="AC18" s="56">
        <f aca="true" t="shared" si="21" ref="AC18:AC41">($AC$15/100)*$B18</f>
        <v>0.24193548387096775</v>
      </c>
      <c r="AD18" s="56">
        <f aca="true" t="shared" si="22" ref="AD18:AD41">AA18-AC18</f>
        <v>-0.24193548387096775</v>
      </c>
      <c r="AE18" s="56">
        <f aca="true" t="shared" si="23" ref="AE18:AE41">IF((AD18&gt;0),AD18,0)</f>
        <v>0</v>
      </c>
      <c r="AF18" s="57">
        <f aca="true" t="shared" si="24" ref="AF18:AF41">IF((AD18&lt;=0),AD18,0)</f>
        <v>-0.24193548387096775</v>
      </c>
      <c r="AG18" s="55">
        <f aca="true" t="shared" si="25" ref="AG18:AG41">($AG$15*AH18)/100</f>
        <v>0</v>
      </c>
      <c r="AH18" s="56">
        <v>0</v>
      </c>
      <c r="AI18" s="56">
        <f aca="true" t="shared" si="26" ref="AI18:AI41">($AI$15/100)*$B18</f>
        <v>0.25</v>
      </c>
      <c r="AJ18" s="56">
        <f aca="true" t="shared" si="27" ref="AJ18:AJ41">AG18-AI18</f>
        <v>-0.25</v>
      </c>
      <c r="AK18" s="56">
        <f aca="true" t="shared" si="28" ref="AK18:AK41">IF((AJ18&gt;0),AJ18,0)</f>
        <v>0</v>
      </c>
      <c r="AL18" s="57">
        <f aca="true" t="shared" si="29" ref="AL18:AL41">IF((AJ18&lt;=0),AJ18,0)</f>
        <v>-0.25</v>
      </c>
      <c r="AM18" s="55">
        <f aca="true" t="shared" si="30" ref="AM18:AM41">($AM$15*AN18)/100</f>
        <v>0</v>
      </c>
      <c r="AN18" s="56">
        <v>0</v>
      </c>
      <c r="AO18" s="56">
        <f aca="true" t="shared" si="31" ref="AO18:AO41">($AO$15/100)*$B18</f>
        <v>0.24193548387096775</v>
      </c>
      <c r="AP18" s="56">
        <f aca="true" t="shared" si="32" ref="AP18:AP41">AM18-AO18</f>
        <v>-0.24193548387096775</v>
      </c>
      <c r="AQ18" s="56">
        <f aca="true" t="shared" si="33" ref="AQ18:AQ41">IF((AP18&gt;0),AP18,0)</f>
        <v>0</v>
      </c>
      <c r="AR18" s="57">
        <f aca="true" t="shared" si="34" ref="AR18:AR41">IF((AP18&lt;=0),AP18,0)</f>
        <v>-0.24193548387096775</v>
      </c>
      <c r="AS18" s="55">
        <f aca="true" t="shared" si="35" ref="AS18:AS41">($AS$15*AT18)/100</f>
        <v>0</v>
      </c>
      <c r="AT18" s="56">
        <v>0</v>
      </c>
      <c r="AU18" s="56">
        <f aca="true" t="shared" si="36" ref="AU18:AU41">($AU$15/100)*$B18</f>
        <v>0.29032258064516125</v>
      </c>
      <c r="AV18" s="56">
        <f aca="true" t="shared" si="37" ref="AV18:AV41">AS18-AU18</f>
        <v>-0.29032258064516125</v>
      </c>
      <c r="AW18" s="56">
        <f aca="true" t="shared" si="38" ref="AW18:AW41">IF((AV18&gt;0),AV18,0)</f>
        <v>0</v>
      </c>
      <c r="AX18" s="57">
        <f aca="true" t="shared" si="39" ref="AX18:AX41">IF((AV18&lt;=0),AV18,0)</f>
        <v>-0.29032258064516125</v>
      </c>
      <c r="AY18" s="55">
        <f aca="true" t="shared" si="40" ref="AY18:AY41">($AY$15*AZ18)/100</f>
        <v>0</v>
      </c>
      <c r="AZ18" s="56">
        <v>0</v>
      </c>
      <c r="BA18" s="56">
        <f aca="true" t="shared" si="41" ref="BA18:BA41">($BA$15/100)*$B18</f>
        <v>0.30000000000000004</v>
      </c>
      <c r="BB18" s="56">
        <f aca="true" t="shared" si="42" ref="BB18:BB41">AY18-BA18</f>
        <v>-0.30000000000000004</v>
      </c>
      <c r="BC18" s="56">
        <f aca="true" t="shared" si="43" ref="BC18:BC41">IF((BB18&gt;0),BB18,0)</f>
        <v>0</v>
      </c>
      <c r="BD18" s="57">
        <f aca="true" t="shared" si="44" ref="BD18:BD41">IF((BB18&lt;=0),BB18,0)</f>
        <v>-0.30000000000000004</v>
      </c>
      <c r="BE18" s="55">
        <f aca="true" t="shared" si="45" ref="BE18:BE41">($BE$15*BF18)/100</f>
        <v>0</v>
      </c>
      <c r="BF18" s="56">
        <v>0</v>
      </c>
      <c r="BG18" s="56">
        <f aca="true" t="shared" si="46" ref="BG18:BG41">($BG$15/100)*$B18</f>
        <v>0.4354838709677419</v>
      </c>
      <c r="BH18" s="56">
        <f aca="true" t="shared" si="47" ref="BH18:BH41">BE18-BG18</f>
        <v>-0.4354838709677419</v>
      </c>
      <c r="BI18" s="56">
        <f aca="true" t="shared" si="48" ref="BI18:BI41">IF((BH18&gt;0),BH18,0)</f>
        <v>0</v>
      </c>
      <c r="BJ18" s="57">
        <f aca="true" t="shared" si="49" ref="BJ18:BJ41">IF((BH18&lt;=0),BH18,0)</f>
        <v>-0.4354838709677419</v>
      </c>
      <c r="BK18" s="55">
        <f aca="true" t="shared" si="50" ref="BK18:BK41">($BK$15*BL18)/100</f>
        <v>0</v>
      </c>
      <c r="BL18" s="56">
        <v>0</v>
      </c>
      <c r="BM18" s="56">
        <f aca="true" t="shared" si="51" ref="BM18:BM41">($BM$15/100)*$B18</f>
        <v>0.5499999999999999</v>
      </c>
      <c r="BN18" s="56">
        <f aca="true" t="shared" si="52" ref="BN18:BN41">BK18-BM18</f>
        <v>-0.5499999999999999</v>
      </c>
      <c r="BO18" s="56">
        <f aca="true" t="shared" si="53" ref="BO18:BO41">IF((BN18&gt;0),BN18,0)</f>
        <v>0</v>
      </c>
      <c r="BP18" s="57">
        <f aca="true" t="shared" si="54" ref="BP18:BP41">IF((BN18&lt;=0),BN18,0)</f>
        <v>-0.5499999999999999</v>
      </c>
      <c r="BQ18" s="55">
        <f aca="true" t="shared" si="55" ref="BQ18:BQ41">($BQ$15*BR18)/100</f>
        <v>0</v>
      </c>
      <c r="BR18" s="56">
        <v>0</v>
      </c>
      <c r="BS18" s="56">
        <f aca="true" t="shared" si="56" ref="BS18:BS41">($BS$15/100)*$B18</f>
        <v>0.6290322580645161</v>
      </c>
      <c r="BT18" s="56">
        <f aca="true" t="shared" si="57" ref="BT18:BT41">BQ18-BS18</f>
        <v>-0.6290322580645161</v>
      </c>
      <c r="BU18" s="56">
        <f aca="true" t="shared" si="58" ref="BU18:BU41">IF((BT18&gt;0),BT18,0)</f>
        <v>0</v>
      </c>
      <c r="BV18" s="57">
        <f aca="true" t="shared" si="59" ref="BV18:BV41">IF((BT18&lt;=0),BT18,0)</f>
        <v>-0.6290322580645161</v>
      </c>
    </row>
    <row r="19" spans="1:74" ht="12.75">
      <c r="A19" s="31" t="s">
        <v>59</v>
      </c>
      <c r="B19" s="31">
        <v>1.5</v>
      </c>
      <c r="C19" s="43">
        <f t="shared" si="0"/>
        <v>0</v>
      </c>
      <c r="D19" s="47">
        <v>0</v>
      </c>
      <c r="E19" s="47">
        <f t="shared" si="1"/>
        <v>0.6774193548387099</v>
      </c>
      <c r="F19" s="47">
        <f t="shared" si="2"/>
        <v>-0.6774193548387099</v>
      </c>
      <c r="G19" s="47">
        <f t="shared" si="3"/>
        <v>0</v>
      </c>
      <c r="H19" s="46">
        <f t="shared" si="4"/>
        <v>-0.6774193548387099</v>
      </c>
      <c r="I19" s="43">
        <f t="shared" si="5"/>
        <v>0</v>
      </c>
      <c r="J19" s="47">
        <v>0</v>
      </c>
      <c r="K19" s="47">
        <f t="shared" si="6"/>
        <v>0.5689655172413792</v>
      </c>
      <c r="L19" s="47">
        <f t="shared" si="7"/>
        <v>-0.5689655172413792</v>
      </c>
      <c r="M19" s="47">
        <f t="shared" si="8"/>
        <v>0</v>
      </c>
      <c r="N19" s="46">
        <f t="shared" si="9"/>
        <v>-0.5689655172413792</v>
      </c>
      <c r="O19" s="43">
        <f t="shared" si="10"/>
        <v>0</v>
      </c>
      <c r="P19" s="47">
        <v>0</v>
      </c>
      <c r="Q19" s="47">
        <f t="shared" si="11"/>
        <v>0.4354838709677419</v>
      </c>
      <c r="R19" s="47">
        <f t="shared" si="12"/>
        <v>-0.4354838709677419</v>
      </c>
      <c r="S19" s="47">
        <f t="shared" si="13"/>
        <v>0</v>
      </c>
      <c r="T19" s="46">
        <f t="shared" si="14"/>
        <v>-0.4354838709677419</v>
      </c>
      <c r="U19" s="43">
        <f t="shared" si="15"/>
        <v>0</v>
      </c>
      <c r="V19" s="47">
        <v>0</v>
      </c>
      <c r="W19" s="47">
        <f t="shared" si="16"/>
        <v>0.30000000000000004</v>
      </c>
      <c r="X19" s="47">
        <f t="shared" si="17"/>
        <v>-0.30000000000000004</v>
      </c>
      <c r="Y19" s="47">
        <f t="shared" si="18"/>
        <v>0</v>
      </c>
      <c r="Z19" s="46">
        <f t="shared" si="19"/>
        <v>-0.30000000000000004</v>
      </c>
      <c r="AA19" s="43">
        <f t="shared" si="20"/>
        <v>0</v>
      </c>
      <c r="AB19" s="47">
        <v>0</v>
      </c>
      <c r="AC19" s="47">
        <f t="shared" si="21"/>
        <v>0.24193548387096775</v>
      </c>
      <c r="AD19" s="47">
        <f t="shared" si="22"/>
        <v>-0.24193548387096775</v>
      </c>
      <c r="AE19" s="47">
        <f t="shared" si="23"/>
        <v>0</v>
      </c>
      <c r="AF19" s="46">
        <f t="shared" si="24"/>
        <v>-0.24193548387096775</v>
      </c>
      <c r="AG19" s="43">
        <f t="shared" si="25"/>
        <v>0</v>
      </c>
      <c r="AH19" s="47">
        <v>0</v>
      </c>
      <c r="AI19" s="47">
        <f t="shared" si="26"/>
        <v>0.25</v>
      </c>
      <c r="AJ19" s="47">
        <f t="shared" si="27"/>
        <v>-0.25</v>
      </c>
      <c r="AK19" s="47">
        <f t="shared" si="28"/>
        <v>0</v>
      </c>
      <c r="AL19" s="46">
        <f t="shared" si="29"/>
        <v>-0.25</v>
      </c>
      <c r="AM19" s="43">
        <f t="shared" si="30"/>
        <v>0</v>
      </c>
      <c r="AN19" s="47">
        <v>0</v>
      </c>
      <c r="AO19" s="47">
        <f t="shared" si="31"/>
        <v>0.24193548387096775</v>
      </c>
      <c r="AP19" s="47">
        <f t="shared" si="32"/>
        <v>-0.24193548387096775</v>
      </c>
      <c r="AQ19" s="47">
        <f t="shared" si="33"/>
        <v>0</v>
      </c>
      <c r="AR19" s="46">
        <f t="shared" si="34"/>
        <v>-0.24193548387096775</v>
      </c>
      <c r="AS19" s="43">
        <f t="shared" si="35"/>
        <v>0</v>
      </c>
      <c r="AT19" s="47">
        <v>0</v>
      </c>
      <c r="AU19" s="47">
        <f t="shared" si="36"/>
        <v>0.29032258064516125</v>
      </c>
      <c r="AV19" s="47">
        <f t="shared" si="37"/>
        <v>-0.29032258064516125</v>
      </c>
      <c r="AW19" s="47">
        <f t="shared" si="38"/>
        <v>0</v>
      </c>
      <c r="AX19" s="46">
        <f t="shared" si="39"/>
        <v>-0.29032258064516125</v>
      </c>
      <c r="AY19" s="43">
        <f t="shared" si="40"/>
        <v>0</v>
      </c>
      <c r="AZ19" s="47">
        <v>0</v>
      </c>
      <c r="BA19" s="47">
        <f t="shared" si="41"/>
        <v>0.30000000000000004</v>
      </c>
      <c r="BB19" s="47">
        <f t="shared" si="42"/>
        <v>-0.30000000000000004</v>
      </c>
      <c r="BC19" s="47">
        <f t="shared" si="43"/>
        <v>0</v>
      </c>
      <c r="BD19" s="46">
        <f t="shared" si="44"/>
        <v>-0.30000000000000004</v>
      </c>
      <c r="BE19" s="43">
        <f t="shared" si="45"/>
        <v>0</v>
      </c>
      <c r="BF19" s="47">
        <v>0</v>
      </c>
      <c r="BG19" s="47">
        <f t="shared" si="46"/>
        <v>0.4354838709677419</v>
      </c>
      <c r="BH19" s="47">
        <f t="shared" si="47"/>
        <v>-0.4354838709677419</v>
      </c>
      <c r="BI19" s="47">
        <f t="shared" si="48"/>
        <v>0</v>
      </c>
      <c r="BJ19" s="46">
        <f t="shared" si="49"/>
        <v>-0.4354838709677419</v>
      </c>
      <c r="BK19" s="43">
        <f t="shared" si="50"/>
        <v>0</v>
      </c>
      <c r="BL19" s="47">
        <v>0</v>
      </c>
      <c r="BM19" s="47">
        <f t="shared" si="51"/>
        <v>0.5499999999999999</v>
      </c>
      <c r="BN19" s="47">
        <f t="shared" si="52"/>
        <v>-0.5499999999999999</v>
      </c>
      <c r="BO19" s="47">
        <f t="shared" si="53"/>
        <v>0</v>
      </c>
      <c r="BP19" s="46">
        <f t="shared" si="54"/>
        <v>-0.5499999999999999</v>
      </c>
      <c r="BQ19" s="43">
        <f t="shared" si="55"/>
        <v>0</v>
      </c>
      <c r="BR19" s="47">
        <v>0</v>
      </c>
      <c r="BS19" s="47">
        <f t="shared" si="56"/>
        <v>0.6290322580645161</v>
      </c>
      <c r="BT19" s="47">
        <f t="shared" si="57"/>
        <v>-0.6290322580645161</v>
      </c>
      <c r="BU19" s="47">
        <f t="shared" si="58"/>
        <v>0</v>
      </c>
      <c r="BV19" s="46">
        <f t="shared" si="59"/>
        <v>-0.6290322580645161</v>
      </c>
    </row>
    <row r="20" spans="1:74" ht="12.75">
      <c r="A20" s="31" t="s">
        <v>58</v>
      </c>
      <c r="B20" s="31">
        <v>2</v>
      </c>
      <c r="C20" s="43">
        <f t="shared" si="0"/>
        <v>0</v>
      </c>
      <c r="D20" s="47">
        <v>0</v>
      </c>
      <c r="E20" s="47">
        <f t="shared" si="1"/>
        <v>0.9032258064516131</v>
      </c>
      <c r="F20" s="47">
        <f t="shared" si="2"/>
        <v>-0.9032258064516131</v>
      </c>
      <c r="G20" s="47">
        <f t="shared" si="3"/>
        <v>0</v>
      </c>
      <c r="H20" s="46">
        <f t="shared" si="4"/>
        <v>-0.9032258064516131</v>
      </c>
      <c r="I20" s="43">
        <f t="shared" si="5"/>
        <v>0</v>
      </c>
      <c r="J20" s="47">
        <v>0</v>
      </c>
      <c r="K20" s="47">
        <f t="shared" si="6"/>
        <v>0.7586206896551724</v>
      </c>
      <c r="L20" s="47">
        <f t="shared" si="7"/>
        <v>-0.7586206896551724</v>
      </c>
      <c r="M20" s="47">
        <f t="shared" si="8"/>
        <v>0</v>
      </c>
      <c r="N20" s="46">
        <f t="shared" si="9"/>
        <v>-0.7586206896551724</v>
      </c>
      <c r="O20" s="43">
        <f t="shared" si="10"/>
        <v>0</v>
      </c>
      <c r="P20" s="47">
        <v>0</v>
      </c>
      <c r="Q20" s="47">
        <f t="shared" si="11"/>
        <v>0.5806451612903225</v>
      </c>
      <c r="R20" s="47">
        <f t="shared" si="12"/>
        <v>-0.5806451612903225</v>
      </c>
      <c r="S20" s="47">
        <f t="shared" si="13"/>
        <v>0</v>
      </c>
      <c r="T20" s="46">
        <f t="shared" si="14"/>
        <v>-0.5806451612903225</v>
      </c>
      <c r="U20" s="43">
        <f t="shared" si="15"/>
        <v>0</v>
      </c>
      <c r="V20" s="47">
        <v>0</v>
      </c>
      <c r="W20" s="47">
        <f t="shared" si="16"/>
        <v>0.4</v>
      </c>
      <c r="X20" s="47">
        <f t="shared" si="17"/>
        <v>-0.4</v>
      </c>
      <c r="Y20" s="47">
        <f t="shared" si="18"/>
        <v>0</v>
      </c>
      <c r="Z20" s="46">
        <f t="shared" si="19"/>
        <v>-0.4</v>
      </c>
      <c r="AA20" s="43">
        <f t="shared" si="20"/>
        <v>0</v>
      </c>
      <c r="AB20" s="47">
        <v>0</v>
      </c>
      <c r="AC20" s="47">
        <f t="shared" si="21"/>
        <v>0.3225806451612903</v>
      </c>
      <c r="AD20" s="47">
        <f t="shared" si="22"/>
        <v>-0.3225806451612903</v>
      </c>
      <c r="AE20" s="47">
        <f t="shared" si="23"/>
        <v>0</v>
      </c>
      <c r="AF20" s="46">
        <f t="shared" si="24"/>
        <v>-0.3225806451612903</v>
      </c>
      <c r="AG20" s="43">
        <f t="shared" si="25"/>
        <v>0</v>
      </c>
      <c r="AH20" s="47">
        <v>0</v>
      </c>
      <c r="AI20" s="47">
        <f t="shared" si="26"/>
        <v>0.33333333333333337</v>
      </c>
      <c r="AJ20" s="47">
        <f t="shared" si="27"/>
        <v>-0.33333333333333337</v>
      </c>
      <c r="AK20" s="47">
        <f t="shared" si="28"/>
        <v>0</v>
      </c>
      <c r="AL20" s="46">
        <f t="shared" si="29"/>
        <v>-0.33333333333333337</v>
      </c>
      <c r="AM20" s="43">
        <f t="shared" si="30"/>
        <v>0</v>
      </c>
      <c r="AN20" s="47">
        <v>0</v>
      </c>
      <c r="AO20" s="47">
        <f t="shared" si="31"/>
        <v>0.3225806451612903</v>
      </c>
      <c r="AP20" s="47">
        <f t="shared" si="32"/>
        <v>-0.3225806451612903</v>
      </c>
      <c r="AQ20" s="47">
        <f t="shared" si="33"/>
        <v>0</v>
      </c>
      <c r="AR20" s="46">
        <f t="shared" si="34"/>
        <v>-0.3225806451612903</v>
      </c>
      <c r="AS20" s="43">
        <f t="shared" si="35"/>
        <v>0</v>
      </c>
      <c r="AT20" s="47">
        <v>0</v>
      </c>
      <c r="AU20" s="47">
        <f t="shared" si="36"/>
        <v>0.3870967741935484</v>
      </c>
      <c r="AV20" s="47">
        <f t="shared" si="37"/>
        <v>-0.3870967741935484</v>
      </c>
      <c r="AW20" s="47">
        <f t="shared" si="38"/>
        <v>0</v>
      </c>
      <c r="AX20" s="46">
        <f t="shared" si="39"/>
        <v>-0.3870967741935484</v>
      </c>
      <c r="AY20" s="43">
        <f t="shared" si="40"/>
        <v>0</v>
      </c>
      <c r="AZ20" s="47">
        <v>0</v>
      </c>
      <c r="BA20" s="47">
        <f t="shared" si="41"/>
        <v>0.4</v>
      </c>
      <c r="BB20" s="47">
        <f t="shared" si="42"/>
        <v>-0.4</v>
      </c>
      <c r="BC20" s="47">
        <f t="shared" si="43"/>
        <v>0</v>
      </c>
      <c r="BD20" s="46">
        <f t="shared" si="44"/>
        <v>-0.4</v>
      </c>
      <c r="BE20" s="43">
        <f t="shared" si="45"/>
        <v>0</v>
      </c>
      <c r="BF20" s="47">
        <v>0</v>
      </c>
      <c r="BG20" s="47">
        <f t="shared" si="46"/>
        <v>0.5806451612903225</v>
      </c>
      <c r="BH20" s="47">
        <f t="shared" si="47"/>
        <v>-0.5806451612903225</v>
      </c>
      <c r="BI20" s="47">
        <f t="shared" si="48"/>
        <v>0</v>
      </c>
      <c r="BJ20" s="46">
        <f t="shared" si="49"/>
        <v>-0.5806451612903225</v>
      </c>
      <c r="BK20" s="43">
        <f t="shared" si="50"/>
        <v>0</v>
      </c>
      <c r="BL20" s="47">
        <v>0</v>
      </c>
      <c r="BM20" s="47">
        <f t="shared" si="51"/>
        <v>0.7333333333333333</v>
      </c>
      <c r="BN20" s="47">
        <f t="shared" si="52"/>
        <v>-0.7333333333333333</v>
      </c>
      <c r="BO20" s="47">
        <f t="shared" si="53"/>
        <v>0</v>
      </c>
      <c r="BP20" s="46">
        <f t="shared" si="54"/>
        <v>-0.7333333333333333</v>
      </c>
      <c r="BQ20" s="43">
        <f t="shared" si="55"/>
        <v>0</v>
      </c>
      <c r="BR20" s="47">
        <v>0</v>
      </c>
      <c r="BS20" s="47">
        <f t="shared" si="56"/>
        <v>0.8387096774193549</v>
      </c>
      <c r="BT20" s="47">
        <f t="shared" si="57"/>
        <v>-0.8387096774193549</v>
      </c>
      <c r="BU20" s="47">
        <f t="shared" si="58"/>
        <v>0</v>
      </c>
      <c r="BV20" s="46">
        <f t="shared" si="59"/>
        <v>-0.8387096774193549</v>
      </c>
    </row>
    <row r="21" spans="1:74" ht="12.75">
      <c r="A21" s="31" t="s">
        <v>56</v>
      </c>
      <c r="B21" s="31">
        <v>2</v>
      </c>
      <c r="C21" s="43">
        <f t="shared" si="0"/>
        <v>0</v>
      </c>
      <c r="D21" s="47">
        <v>0</v>
      </c>
      <c r="E21" s="47">
        <f t="shared" si="1"/>
        <v>0.9032258064516131</v>
      </c>
      <c r="F21" s="47">
        <f t="shared" si="2"/>
        <v>-0.9032258064516131</v>
      </c>
      <c r="G21" s="47">
        <f t="shared" si="3"/>
        <v>0</v>
      </c>
      <c r="H21" s="46">
        <f t="shared" si="4"/>
        <v>-0.9032258064516131</v>
      </c>
      <c r="I21" s="43">
        <f t="shared" si="5"/>
        <v>0</v>
      </c>
      <c r="J21" s="47">
        <v>0</v>
      </c>
      <c r="K21" s="47">
        <f t="shared" si="6"/>
        <v>0.7586206896551724</v>
      </c>
      <c r="L21" s="47">
        <f t="shared" si="7"/>
        <v>-0.7586206896551724</v>
      </c>
      <c r="M21" s="47">
        <f t="shared" si="8"/>
        <v>0</v>
      </c>
      <c r="N21" s="46">
        <f t="shared" si="9"/>
        <v>-0.7586206896551724</v>
      </c>
      <c r="O21" s="43">
        <f t="shared" si="10"/>
        <v>0</v>
      </c>
      <c r="P21" s="47">
        <v>0</v>
      </c>
      <c r="Q21" s="47">
        <f t="shared" si="11"/>
        <v>0.5806451612903225</v>
      </c>
      <c r="R21" s="47">
        <f t="shared" si="12"/>
        <v>-0.5806451612903225</v>
      </c>
      <c r="S21" s="47">
        <f t="shared" si="13"/>
        <v>0</v>
      </c>
      <c r="T21" s="46">
        <f t="shared" si="14"/>
        <v>-0.5806451612903225</v>
      </c>
      <c r="U21" s="43">
        <f t="shared" si="15"/>
        <v>0</v>
      </c>
      <c r="V21" s="47">
        <v>0</v>
      </c>
      <c r="W21" s="47">
        <f t="shared" si="16"/>
        <v>0.4</v>
      </c>
      <c r="X21" s="47">
        <f t="shared" si="17"/>
        <v>-0.4</v>
      </c>
      <c r="Y21" s="47">
        <f t="shared" si="18"/>
        <v>0</v>
      </c>
      <c r="Z21" s="46">
        <f t="shared" si="19"/>
        <v>-0.4</v>
      </c>
      <c r="AA21" s="43">
        <f t="shared" si="20"/>
        <v>0</v>
      </c>
      <c r="AB21" s="47">
        <v>0</v>
      </c>
      <c r="AC21" s="47">
        <f t="shared" si="21"/>
        <v>0.3225806451612903</v>
      </c>
      <c r="AD21" s="47">
        <f t="shared" si="22"/>
        <v>-0.3225806451612903</v>
      </c>
      <c r="AE21" s="47">
        <f t="shared" si="23"/>
        <v>0</v>
      </c>
      <c r="AF21" s="46">
        <f t="shared" si="24"/>
        <v>-0.3225806451612903</v>
      </c>
      <c r="AG21" s="43">
        <f t="shared" si="25"/>
        <v>0</v>
      </c>
      <c r="AH21" s="47">
        <v>0</v>
      </c>
      <c r="AI21" s="47">
        <f t="shared" si="26"/>
        <v>0.33333333333333337</v>
      </c>
      <c r="AJ21" s="47">
        <f t="shared" si="27"/>
        <v>-0.33333333333333337</v>
      </c>
      <c r="AK21" s="47">
        <f t="shared" si="28"/>
        <v>0</v>
      </c>
      <c r="AL21" s="46">
        <f t="shared" si="29"/>
        <v>-0.33333333333333337</v>
      </c>
      <c r="AM21" s="43">
        <f t="shared" si="30"/>
        <v>0</v>
      </c>
      <c r="AN21" s="47">
        <v>0</v>
      </c>
      <c r="AO21" s="47">
        <f t="shared" si="31"/>
        <v>0.3225806451612903</v>
      </c>
      <c r="AP21" s="47">
        <f t="shared" si="32"/>
        <v>-0.3225806451612903</v>
      </c>
      <c r="AQ21" s="47">
        <f t="shared" si="33"/>
        <v>0</v>
      </c>
      <c r="AR21" s="46">
        <f t="shared" si="34"/>
        <v>-0.3225806451612903</v>
      </c>
      <c r="AS21" s="43">
        <f t="shared" si="35"/>
        <v>0</v>
      </c>
      <c r="AT21" s="47">
        <v>0</v>
      </c>
      <c r="AU21" s="47">
        <f t="shared" si="36"/>
        <v>0.3870967741935484</v>
      </c>
      <c r="AV21" s="47">
        <f t="shared" si="37"/>
        <v>-0.3870967741935484</v>
      </c>
      <c r="AW21" s="47">
        <f t="shared" si="38"/>
        <v>0</v>
      </c>
      <c r="AX21" s="46">
        <f t="shared" si="39"/>
        <v>-0.3870967741935484</v>
      </c>
      <c r="AY21" s="43">
        <f t="shared" si="40"/>
        <v>0</v>
      </c>
      <c r="AZ21" s="47">
        <v>0</v>
      </c>
      <c r="BA21" s="47">
        <f t="shared" si="41"/>
        <v>0.4</v>
      </c>
      <c r="BB21" s="47">
        <f t="shared" si="42"/>
        <v>-0.4</v>
      </c>
      <c r="BC21" s="47">
        <f t="shared" si="43"/>
        <v>0</v>
      </c>
      <c r="BD21" s="46">
        <f t="shared" si="44"/>
        <v>-0.4</v>
      </c>
      <c r="BE21" s="43">
        <f t="shared" si="45"/>
        <v>0</v>
      </c>
      <c r="BF21" s="47">
        <v>0</v>
      </c>
      <c r="BG21" s="47">
        <f t="shared" si="46"/>
        <v>0.5806451612903225</v>
      </c>
      <c r="BH21" s="47">
        <f t="shared" si="47"/>
        <v>-0.5806451612903225</v>
      </c>
      <c r="BI21" s="47">
        <f t="shared" si="48"/>
        <v>0</v>
      </c>
      <c r="BJ21" s="46">
        <f t="shared" si="49"/>
        <v>-0.5806451612903225</v>
      </c>
      <c r="BK21" s="43">
        <f t="shared" si="50"/>
        <v>0</v>
      </c>
      <c r="BL21" s="47">
        <v>0</v>
      </c>
      <c r="BM21" s="47">
        <f t="shared" si="51"/>
        <v>0.7333333333333333</v>
      </c>
      <c r="BN21" s="47">
        <f t="shared" si="52"/>
        <v>-0.7333333333333333</v>
      </c>
      <c r="BO21" s="47">
        <f t="shared" si="53"/>
        <v>0</v>
      </c>
      <c r="BP21" s="46">
        <f t="shared" si="54"/>
        <v>-0.7333333333333333</v>
      </c>
      <c r="BQ21" s="43">
        <f t="shared" si="55"/>
        <v>0</v>
      </c>
      <c r="BR21" s="47">
        <v>0</v>
      </c>
      <c r="BS21" s="47">
        <f t="shared" si="56"/>
        <v>0.8387096774193549</v>
      </c>
      <c r="BT21" s="47">
        <f t="shared" si="57"/>
        <v>-0.8387096774193549</v>
      </c>
      <c r="BU21" s="47">
        <f t="shared" si="58"/>
        <v>0</v>
      </c>
      <c r="BV21" s="46">
        <f t="shared" si="59"/>
        <v>-0.8387096774193549</v>
      </c>
    </row>
    <row r="22" spans="1:74" ht="12.75">
      <c r="A22" s="31" t="s">
        <v>55</v>
      </c>
      <c r="B22" s="31">
        <v>3</v>
      </c>
      <c r="C22" s="43">
        <f t="shared" si="0"/>
        <v>0</v>
      </c>
      <c r="D22" s="47">
        <v>0</v>
      </c>
      <c r="E22" s="47">
        <f t="shared" si="1"/>
        <v>1.3548387096774197</v>
      </c>
      <c r="F22" s="47">
        <f t="shared" si="2"/>
        <v>-1.3548387096774197</v>
      </c>
      <c r="G22" s="47">
        <f t="shared" si="3"/>
        <v>0</v>
      </c>
      <c r="H22" s="46">
        <f t="shared" si="4"/>
        <v>-1.3548387096774197</v>
      </c>
      <c r="I22" s="43">
        <f t="shared" si="5"/>
        <v>0</v>
      </c>
      <c r="J22" s="47">
        <v>0</v>
      </c>
      <c r="K22" s="47">
        <f t="shared" si="6"/>
        <v>1.1379310344827585</v>
      </c>
      <c r="L22" s="47">
        <f t="shared" si="7"/>
        <v>-1.1379310344827585</v>
      </c>
      <c r="M22" s="47">
        <f t="shared" si="8"/>
        <v>0</v>
      </c>
      <c r="N22" s="46">
        <f t="shared" si="9"/>
        <v>-1.1379310344827585</v>
      </c>
      <c r="O22" s="43">
        <f t="shared" si="10"/>
        <v>0</v>
      </c>
      <c r="P22" s="47">
        <v>0</v>
      </c>
      <c r="Q22" s="47">
        <f t="shared" si="11"/>
        <v>0.8709677419354838</v>
      </c>
      <c r="R22" s="47">
        <f t="shared" si="12"/>
        <v>-0.8709677419354838</v>
      </c>
      <c r="S22" s="47">
        <f t="shared" si="13"/>
        <v>0</v>
      </c>
      <c r="T22" s="46">
        <f t="shared" si="14"/>
        <v>-0.8709677419354838</v>
      </c>
      <c r="U22" s="43">
        <f t="shared" si="15"/>
        <v>0</v>
      </c>
      <c r="V22" s="47">
        <v>0</v>
      </c>
      <c r="W22" s="47">
        <f t="shared" si="16"/>
        <v>0.6000000000000001</v>
      </c>
      <c r="X22" s="47">
        <f t="shared" si="17"/>
        <v>-0.6000000000000001</v>
      </c>
      <c r="Y22" s="47">
        <f t="shared" si="18"/>
        <v>0</v>
      </c>
      <c r="Z22" s="46">
        <f t="shared" si="19"/>
        <v>-0.6000000000000001</v>
      </c>
      <c r="AA22" s="43">
        <f t="shared" si="20"/>
        <v>0.1628533679400579</v>
      </c>
      <c r="AB22" s="47">
        <v>0.69394562283736</v>
      </c>
      <c r="AC22" s="47">
        <f t="shared" si="21"/>
        <v>0.4838709677419355</v>
      </c>
      <c r="AD22" s="47">
        <f t="shared" si="22"/>
        <v>-0.3210175998018776</v>
      </c>
      <c r="AE22" s="47">
        <f t="shared" si="23"/>
        <v>0</v>
      </c>
      <c r="AF22" s="46">
        <f t="shared" si="24"/>
        <v>-0.3210175998018776</v>
      </c>
      <c r="AG22" s="43">
        <f t="shared" si="25"/>
        <v>0.17640288553901814</v>
      </c>
      <c r="AH22" s="47">
        <v>0.68505974966609</v>
      </c>
      <c r="AI22" s="47">
        <f t="shared" si="26"/>
        <v>0.5</v>
      </c>
      <c r="AJ22" s="47">
        <f t="shared" si="27"/>
        <v>-0.3235971144609818</v>
      </c>
      <c r="AK22" s="47">
        <f t="shared" si="28"/>
        <v>0</v>
      </c>
      <c r="AL22" s="46">
        <f t="shared" si="29"/>
        <v>-0.3235971144609818</v>
      </c>
      <c r="AM22" s="43">
        <f t="shared" si="30"/>
        <v>0.19060130131838793</v>
      </c>
      <c r="AN22" s="47">
        <v>0.68505974966609</v>
      </c>
      <c r="AO22" s="47">
        <f t="shared" si="31"/>
        <v>0.4838709677419355</v>
      </c>
      <c r="AP22" s="47">
        <f t="shared" si="32"/>
        <v>-0.29326966642354757</v>
      </c>
      <c r="AQ22" s="47">
        <f t="shared" si="33"/>
        <v>0</v>
      </c>
      <c r="AR22" s="46">
        <f t="shared" si="34"/>
        <v>-0.29326966642354757</v>
      </c>
      <c r="AS22" s="43">
        <f t="shared" si="35"/>
        <v>0.1678900700412968</v>
      </c>
      <c r="AT22" s="47">
        <v>0.69394562283736</v>
      </c>
      <c r="AU22" s="47">
        <f t="shared" si="36"/>
        <v>0.5806451612903225</v>
      </c>
      <c r="AV22" s="47">
        <f t="shared" si="37"/>
        <v>-0.4127550912490257</v>
      </c>
      <c r="AW22" s="47">
        <f t="shared" si="38"/>
        <v>0</v>
      </c>
      <c r="AX22" s="46">
        <f t="shared" si="39"/>
        <v>-0.4127550912490257</v>
      </c>
      <c r="AY22" s="43">
        <f t="shared" si="40"/>
        <v>0.15093619722470758</v>
      </c>
      <c r="AZ22" s="47">
        <v>0.69395952746992</v>
      </c>
      <c r="BA22" s="47">
        <f t="shared" si="41"/>
        <v>0.6000000000000001</v>
      </c>
      <c r="BB22" s="47">
        <f t="shared" si="42"/>
        <v>-0.4490638027752925</v>
      </c>
      <c r="BC22" s="47">
        <f t="shared" si="43"/>
        <v>0</v>
      </c>
      <c r="BD22" s="46">
        <f t="shared" si="44"/>
        <v>-0.4490638027752925</v>
      </c>
      <c r="BE22" s="43">
        <f t="shared" si="45"/>
        <v>0</v>
      </c>
      <c r="BF22" s="47">
        <v>0</v>
      </c>
      <c r="BG22" s="47">
        <f t="shared" si="46"/>
        <v>0.8709677419354838</v>
      </c>
      <c r="BH22" s="47">
        <f t="shared" si="47"/>
        <v>-0.8709677419354838</v>
      </c>
      <c r="BI22" s="47">
        <f t="shared" si="48"/>
        <v>0</v>
      </c>
      <c r="BJ22" s="46">
        <f t="shared" si="49"/>
        <v>-0.8709677419354838</v>
      </c>
      <c r="BK22" s="43">
        <f t="shared" si="50"/>
        <v>0</v>
      </c>
      <c r="BL22" s="47">
        <v>0</v>
      </c>
      <c r="BM22" s="47">
        <f t="shared" si="51"/>
        <v>1.0999999999999999</v>
      </c>
      <c r="BN22" s="47">
        <f t="shared" si="52"/>
        <v>-1.0999999999999999</v>
      </c>
      <c r="BO22" s="47">
        <f t="shared" si="53"/>
        <v>0</v>
      </c>
      <c r="BP22" s="46">
        <f t="shared" si="54"/>
        <v>-1.0999999999999999</v>
      </c>
      <c r="BQ22" s="43">
        <f t="shared" si="55"/>
        <v>0</v>
      </c>
      <c r="BR22" s="47">
        <v>0</v>
      </c>
      <c r="BS22" s="47">
        <f t="shared" si="56"/>
        <v>1.2580645161290323</v>
      </c>
      <c r="BT22" s="47">
        <f t="shared" si="57"/>
        <v>-1.2580645161290323</v>
      </c>
      <c r="BU22" s="47">
        <f t="shared" si="58"/>
        <v>0</v>
      </c>
      <c r="BV22" s="46">
        <f t="shared" si="59"/>
        <v>-1.2580645161290323</v>
      </c>
    </row>
    <row r="23" spans="1:74" ht="12.75">
      <c r="A23" s="31" t="s">
        <v>65</v>
      </c>
      <c r="B23" s="31">
        <v>5</v>
      </c>
      <c r="C23" s="43">
        <f t="shared" si="0"/>
        <v>0</v>
      </c>
      <c r="D23" s="47">
        <v>0</v>
      </c>
      <c r="E23" s="47">
        <f t="shared" si="1"/>
        <v>2.258064516129033</v>
      </c>
      <c r="F23" s="47">
        <f t="shared" si="2"/>
        <v>-2.258064516129033</v>
      </c>
      <c r="G23" s="47">
        <f t="shared" si="3"/>
        <v>0</v>
      </c>
      <c r="H23" s="46">
        <f t="shared" si="4"/>
        <v>-2.258064516129033</v>
      </c>
      <c r="I23" s="43">
        <f t="shared" si="5"/>
        <v>0</v>
      </c>
      <c r="J23" s="47">
        <v>0</v>
      </c>
      <c r="K23" s="47">
        <f t="shared" si="6"/>
        <v>1.896551724137931</v>
      </c>
      <c r="L23" s="47">
        <f t="shared" si="7"/>
        <v>-1.896551724137931</v>
      </c>
      <c r="M23" s="47">
        <f t="shared" si="8"/>
        <v>0</v>
      </c>
      <c r="N23" s="46">
        <f t="shared" si="9"/>
        <v>-1.896551724137931</v>
      </c>
      <c r="O23" s="43">
        <f t="shared" si="10"/>
        <v>0</v>
      </c>
      <c r="P23" s="47">
        <v>0</v>
      </c>
      <c r="Q23" s="47">
        <f t="shared" si="11"/>
        <v>1.4516129032258063</v>
      </c>
      <c r="R23" s="47">
        <f t="shared" si="12"/>
        <v>-1.4516129032258063</v>
      </c>
      <c r="S23" s="47">
        <f t="shared" si="13"/>
        <v>0</v>
      </c>
      <c r="T23" s="46">
        <f t="shared" si="14"/>
        <v>-1.4516129032258063</v>
      </c>
      <c r="U23" s="43">
        <f t="shared" si="15"/>
        <v>0.2751515427029207</v>
      </c>
      <c r="V23" s="47">
        <v>1.19631105523009</v>
      </c>
      <c r="W23" s="47">
        <f t="shared" si="16"/>
        <v>1</v>
      </c>
      <c r="X23" s="47">
        <f t="shared" si="17"/>
        <v>-0.7248484572970793</v>
      </c>
      <c r="Y23" s="47">
        <f t="shared" si="18"/>
        <v>0</v>
      </c>
      <c r="Z23" s="46">
        <f t="shared" si="19"/>
        <v>-0.7248484572970793</v>
      </c>
      <c r="AA23" s="43">
        <f t="shared" si="20"/>
        <v>0.27685072549810025</v>
      </c>
      <c r="AB23" s="47">
        <v>1.17970755882352</v>
      </c>
      <c r="AC23" s="47">
        <f t="shared" si="21"/>
        <v>0.8064516129032258</v>
      </c>
      <c r="AD23" s="47">
        <f t="shared" si="22"/>
        <v>-0.5296008874051255</v>
      </c>
      <c r="AE23" s="47">
        <f t="shared" si="23"/>
        <v>0</v>
      </c>
      <c r="AF23" s="46">
        <f t="shared" si="24"/>
        <v>-0.5296008874051255</v>
      </c>
      <c r="AG23" s="43">
        <f t="shared" si="25"/>
        <v>0.29988490541633267</v>
      </c>
      <c r="AH23" s="47">
        <v>1.16460157443236</v>
      </c>
      <c r="AI23" s="47">
        <f t="shared" si="26"/>
        <v>0.8333333333333335</v>
      </c>
      <c r="AJ23" s="47">
        <f t="shared" si="27"/>
        <v>-0.5334484279170009</v>
      </c>
      <c r="AK23" s="47">
        <f t="shared" si="28"/>
        <v>0</v>
      </c>
      <c r="AL23" s="46">
        <f t="shared" si="29"/>
        <v>-0.5334484279170009</v>
      </c>
      <c r="AM23" s="43">
        <f t="shared" si="30"/>
        <v>0.32402221224126143</v>
      </c>
      <c r="AN23" s="47">
        <v>1.16460157443236</v>
      </c>
      <c r="AO23" s="47">
        <f t="shared" si="31"/>
        <v>0.8064516129032258</v>
      </c>
      <c r="AP23" s="47">
        <f t="shared" si="32"/>
        <v>-0.4824294006619643</v>
      </c>
      <c r="AQ23" s="47">
        <f t="shared" si="33"/>
        <v>0</v>
      </c>
      <c r="AR23" s="46">
        <f t="shared" si="34"/>
        <v>-0.4824294006619643</v>
      </c>
      <c r="AS23" s="43">
        <f t="shared" si="35"/>
        <v>0.28541311907020644</v>
      </c>
      <c r="AT23" s="47">
        <v>1.17970755882352</v>
      </c>
      <c r="AU23" s="47">
        <f t="shared" si="36"/>
        <v>0.967741935483871</v>
      </c>
      <c r="AV23" s="47">
        <f t="shared" si="37"/>
        <v>-0.6823288164136645</v>
      </c>
      <c r="AW23" s="47">
        <f t="shared" si="38"/>
        <v>0</v>
      </c>
      <c r="AX23" s="46">
        <f t="shared" si="39"/>
        <v>-0.6823288164136645</v>
      </c>
      <c r="AY23" s="43">
        <f t="shared" si="40"/>
        <v>0.256591535282002</v>
      </c>
      <c r="AZ23" s="47">
        <v>1.17973119669886</v>
      </c>
      <c r="BA23" s="47">
        <f t="shared" si="41"/>
        <v>1</v>
      </c>
      <c r="BB23" s="47">
        <f t="shared" si="42"/>
        <v>-0.7434084647179979</v>
      </c>
      <c r="BC23" s="47">
        <f t="shared" si="43"/>
        <v>0</v>
      </c>
      <c r="BD23" s="46">
        <f t="shared" si="44"/>
        <v>-0.7434084647179979</v>
      </c>
      <c r="BE23" s="43">
        <f t="shared" si="45"/>
        <v>0.2948625198914262</v>
      </c>
      <c r="BF23" s="47">
        <v>1.62502010962386</v>
      </c>
      <c r="BG23" s="47">
        <f t="shared" si="46"/>
        <v>1.4516129032258063</v>
      </c>
      <c r="BH23" s="47">
        <f t="shared" si="47"/>
        <v>-1.15675038333438</v>
      </c>
      <c r="BI23" s="47">
        <f t="shared" si="48"/>
        <v>0</v>
      </c>
      <c r="BJ23" s="46">
        <f t="shared" si="49"/>
        <v>-1.15675038333438</v>
      </c>
      <c r="BK23" s="43">
        <f t="shared" si="50"/>
        <v>0</v>
      </c>
      <c r="BL23" s="47">
        <v>0</v>
      </c>
      <c r="BM23" s="47">
        <f t="shared" si="51"/>
        <v>1.8333333333333333</v>
      </c>
      <c r="BN23" s="47">
        <f t="shared" si="52"/>
        <v>-1.8333333333333333</v>
      </c>
      <c r="BO23" s="47">
        <f t="shared" si="53"/>
        <v>0</v>
      </c>
      <c r="BP23" s="46">
        <f t="shared" si="54"/>
        <v>-1.8333333333333333</v>
      </c>
      <c r="BQ23" s="43">
        <f t="shared" si="55"/>
        <v>0</v>
      </c>
      <c r="BR23" s="47">
        <v>0</v>
      </c>
      <c r="BS23" s="47">
        <f t="shared" si="56"/>
        <v>2.096774193548387</v>
      </c>
      <c r="BT23" s="47">
        <f t="shared" si="57"/>
        <v>-2.096774193548387</v>
      </c>
      <c r="BU23" s="47">
        <f t="shared" si="58"/>
        <v>0</v>
      </c>
      <c r="BV23" s="46">
        <f t="shared" si="59"/>
        <v>-2.096774193548387</v>
      </c>
    </row>
    <row r="24" spans="1:74" ht="12.75">
      <c r="A24" s="31" t="s">
        <v>64</v>
      </c>
      <c r="B24" s="31">
        <v>6</v>
      </c>
      <c r="C24" s="43">
        <f t="shared" si="0"/>
        <v>0.41218637992831597</v>
      </c>
      <c r="D24" s="47">
        <v>2.83950617283951</v>
      </c>
      <c r="E24" s="47">
        <f t="shared" si="1"/>
        <v>2.7096774193548394</v>
      </c>
      <c r="F24" s="47">
        <f t="shared" si="2"/>
        <v>-2.2974910394265233</v>
      </c>
      <c r="G24" s="47">
        <f t="shared" si="3"/>
        <v>0</v>
      </c>
      <c r="H24" s="46">
        <f t="shared" si="4"/>
        <v>-2.2974910394265233</v>
      </c>
      <c r="I24" s="43">
        <f t="shared" si="5"/>
        <v>0.5098290952478506</v>
      </c>
      <c r="J24" s="47">
        <v>2.81619881184527</v>
      </c>
      <c r="K24" s="47">
        <f t="shared" si="6"/>
        <v>2.275862068965517</v>
      </c>
      <c r="L24" s="47">
        <f t="shared" si="7"/>
        <v>-1.7660329737176663</v>
      </c>
      <c r="M24" s="47">
        <f t="shared" si="8"/>
        <v>0</v>
      </c>
      <c r="N24" s="46">
        <f t="shared" si="9"/>
        <v>-1.7660329737176663</v>
      </c>
      <c r="O24" s="43">
        <f t="shared" si="10"/>
        <v>0.5982871049070044</v>
      </c>
      <c r="P24" s="47">
        <v>2.81013640183593</v>
      </c>
      <c r="Q24" s="47">
        <f t="shared" si="11"/>
        <v>1.7419354838709675</v>
      </c>
      <c r="R24" s="47">
        <f t="shared" si="12"/>
        <v>-1.143648378963963</v>
      </c>
      <c r="S24" s="47">
        <f t="shared" si="13"/>
        <v>0</v>
      </c>
      <c r="T24" s="46">
        <f t="shared" si="14"/>
        <v>-1.143648378963963</v>
      </c>
      <c r="U24" s="43">
        <f t="shared" si="15"/>
        <v>0.6279439719680401</v>
      </c>
      <c r="V24" s="47">
        <v>2.73019118246974</v>
      </c>
      <c r="W24" s="47">
        <f t="shared" si="16"/>
        <v>1.2000000000000002</v>
      </c>
      <c r="X24" s="47">
        <f t="shared" si="17"/>
        <v>-0.5720560280319601</v>
      </c>
      <c r="Y24" s="47">
        <f t="shared" si="18"/>
        <v>0</v>
      </c>
      <c r="Z24" s="46">
        <f t="shared" si="19"/>
        <v>-0.5720560280319601</v>
      </c>
      <c r="AA24" s="43">
        <f t="shared" si="20"/>
        <v>0.6318218044636255</v>
      </c>
      <c r="AB24" s="47">
        <v>2.69229909805806</v>
      </c>
      <c r="AC24" s="47">
        <f t="shared" si="21"/>
        <v>0.967741935483871</v>
      </c>
      <c r="AD24" s="47">
        <f t="shared" si="22"/>
        <v>-0.33592013102024554</v>
      </c>
      <c r="AE24" s="47">
        <f t="shared" si="23"/>
        <v>0</v>
      </c>
      <c r="AF24" s="46">
        <f t="shared" si="24"/>
        <v>-0.33592013102024554</v>
      </c>
      <c r="AG24" s="43">
        <f t="shared" si="25"/>
        <v>0.6843898340185187</v>
      </c>
      <c r="AH24" s="47">
        <v>2.65782459813017</v>
      </c>
      <c r="AI24" s="47">
        <f t="shared" si="26"/>
        <v>1</v>
      </c>
      <c r="AJ24" s="47">
        <f t="shared" si="27"/>
        <v>-0.3156101659814813</v>
      </c>
      <c r="AK24" s="47">
        <f t="shared" si="28"/>
        <v>0</v>
      </c>
      <c r="AL24" s="46">
        <f t="shared" si="29"/>
        <v>-0.3156101659814813</v>
      </c>
      <c r="AM24" s="43">
        <f t="shared" si="30"/>
        <v>0.7394753922217006</v>
      </c>
      <c r="AN24" s="47">
        <v>2.65782459813017</v>
      </c>
      <c r="AO24" s="47">
        <f t="shared" si="31"/>
        <v>0.967741935483871</v>
      </c>
      <c r="AP24" s="47">
        <f t="shared" si="32"/>
        <v>-0.22826654326217044</v>
      </c>
      <c r="AQ24" s="47">
        <f t="shared" si="33"/>
        <v>0</v>
      </c>
      <c r="AR24" s="46">
        <f t="shared" si="34"/>
        <v>-0.22826654326217044</v>
      </c>
      <c r="AS24" s="43">
        <f t="shared" si="35"/>
        <v>0.6513626850140468</v>
      </c>
      <c r="AT24" s="47">
        <v>2.69229909805806</v>
      </c>
      <c r="AU24" s="47">
        <f t="shared" si="36"/>
        <v>1.161290322580645</v>
      </c>
      <c r="AV24" s="47">
        <f t="shared" si="37"/>
        <v>-0.5099276375665982</v>
      </c>
      <c r="AW24" s="47">
        <f t="shared" si="38"/>
        <v>0</v>
      </c>
      <c r="AX24" s="46">
        <f t="shared" si="39"/>
        <v>-0.5099276375665982</v>
      </c>
      <c r="AY24" s="43">
        <f t="shared" si="40"/>
        <v>0.5855867870322006</v>
      </c>
      <c r="AZ24" s="47">
        <v>2.69235304382621</v>
      </c>
      <c r="BA24" s="47">
        <f t="shared" si="41"/>
        <v>1.2000000000000002</v>
      </c>
      <c r="BB24" s="47">
        <f t="shared" si="42"/>
        <v>-0.6144132129677996</v>
      </c>
      <c r="BC24" s="47">
        <f t="shared" si="43"/>
        <v>0</v>
      </c>
      <c r="BD24" s="46">
        <f t="shared" si="44"/>
        <v>-0.6144132129677996</v>
      </c>
      <c r="BE24" s="43">
        <f t="shared" si="45"/>
        <v>0.4943959871019532</v>
      </c>
      <c r="BF24" s="47">
        <v>2.72467121780632</v>
      </c>
      <c r="BG24" s="47">
        <f t="shared" si="46"/>
        <v>1.7419354838709675</v>
      </c>
      <c r="BH24" s="47">
        <f t="shared" si="47"/>
        <v>-1.2475394967690143</v>
      </c>
      <c r="BI24" s="47">
        <f t="shared" si="48"/>
        <v>0</v>
      </c>
      <c r="BJ24" s="46">
        <f t="shared" si="49"/>
        <v>-1.2475394967690143</v>
      </c>
      <c r="BK24" s="43">
        <f t="shared" si="50"/>
        <v>0.41882716049382773</v>
      </c>
      <c r="BL24" s="47">
        <v>2.83950617283951</v>
      </c>
      <c r="BM24" s="47">
        <f t="shared" si="51"/>
        <v>2.1999999999999997</v>
      </c>
      <c r="BN24" s="47">
        <f t="shared" si="52"/>
        <v>-1.781172839506172</v>
      </c>
      <c r="BO24" s="47">
        <f t="shared" si="53"/>
        <v>0</v>
      </c>
      <c r="BP24" s="46">
        <f t="shared" si="54"/>
        <v>-1.781172839506172</v>
      </c>
      <c r="BQ24" s="43">
        <f t="shared" si="55"/>
        <v>0.3709677419354843</v>
      </c>
      <c r="BR24" s="47">
        <v>2.83950617283951</v>
      </c>
      <c r="BS24" s="47">
        <f t="shared" si="56"/>
        <v>2.5161290322580645</v>
      </c>
      <c r="BT24" s="47">
        <f t="shared" si="57"/>
        <v>-2.14516129032258</v>
      </c>
      <c r="BU24" s="47">
        <f t="shared" si="58"/>
        <v>0</v>
      </c>
      <c r="BV24" s="46">
        <f t="shared" si="59"/>
        <v>-2.14516129032258</v>
      </c>
    </row>
    <row r="25" spans="1:74" ht="12.75">
      <c r="A25" s="31" t="s">
        <v>62</v>
      </c>
      <c r="B25" s="31">
        <v>6.5</v>
      </c>
      <c r="C25" s="43">
        <f t="shared" si="0"/>
        <v>0.6033452807646362</v>
      </c>
      <c r="D25" s="47">
        <v>4.15637860082305</v>
      </c>
      <c r="E25" s="47">
        <f t="shared" si="1"/>
        <v>2.9354838709677424</v>
      </c>
      <c r="F25" s="47">
        <f t="shared" si="2"/>
        <v>-2.3321385902031064</v>
      </c>
      <c r="G25" s="47">
        <f t="shared" si="3"/>
        <v>0</v>
      </c>
      <c r="H25" s="46">
        <f t="shared" si="4"/>
        <v>-2.3321385902031064</v>
      </c>
      <c r="I25" s="43">
        <f t="shared" si="5"/>
        <v>0.820159848876976</v>
      </c>
      <c r="J25" s="47">
        <v>4.53040678427282</v>
      </c>
      <c r="K25" s="47">
        <f t="shared" si="6"/>
        <v>2.46551724137931</v>
      </c>
      <c r="L25" s="47">
        <f t="shared" si="7"/>
        <v>-1.645357392502334</v>
      </c>
      <c r="M25" s="47">
        <f t="shared" si="8"/>
        <v>0</v>
      </c>
      <c r="N25" s="46">
        <f t="shared" si="9"/>
        <v>-1.645357392502334</v>
      </c>
      <c r="O25" s="43">
        <f t="shared" si="10"/>
        <v>0.8757535883421365</v>
      </c>
      <c r="P25" s="47">
        <v>4.11338806645549</v>
      </c>
      <c r="Q25" s="47">
        <f t="shared" si="11"/>
        <v>1.887096774193548</v>
      </c>
      <c r="R25" s="47">
        <f t="shared" si="12"/>
        <v>-1.0113431858514117</v>
      </c>
      <c r="S25" s="47">
        <f t="shared" si="13"/>
        <v>0</v>
      </c>
      <c r="T25" s="46">
        <f t="shared" si="14"/>
        <v>-1.0113431858514117</v>
      </c>
      <c r="U25" s="43">
        <f t="shared" si="15"/>
        <v>0.9191643647648121</v>
      </c>
      <c r="V25" s="47">
        <v>3.99636680332527</v>
      </c>
      <c r="W25" s="47">
        <f t="shared" si="16"/>
        <v>1.3</v>
      </c>
      <c r="X25" s="47">
        <f t="shared" si="17"/>
        <v>-0.38083563523518793</v>
      </c>
      <c r="Y25" s="47">
        <f t="shared" si="18"/>
        <v>0</v>
      </c>
      <c r="Z25" s="46">
        <f t="shared" si="19"/>
        <v>-0.38083563523518793</v>
      </c>
      <c r="AA25" s="43">
        <f t="shared" si="20"/>
        <v>0.9248406123308115</v>
      </c>
      <c r="AB25" s="47">
        <v>3.94090157831686</v>
      </c>
      <c r="AC25" s="47">
        <f t="shared" si="21"/>
        <v>1.0483870967741935</v>
      </c>
      <c r="AD25" s="47">
        <f t="shared" si="22"/>
        <v>-0.12354648444338201</v>
      </c>
      <c r="AE25" s="47">
        <f t="shared" si="23"/>
        <v>0</v>
      </c>
      <c r="AF25" s="46">
        <f t="shared" si="24"/>
        <v>-0.12354648444338201</v>
      </c>
      <c r="AG25" s="43">
        <f t="shared" si="25"/>
        <v>1.0017880179111653</v>
      </c>
      <c r="AH25" s="47">
        <v>3.89043890450938</v>
      </c>
      <c r="AI25" s="47">
        <f t="shared" si="26"/>
        <v>1.0833333333333335</v>
      </c>
      <c r="AJ25" s="47">
        <f t="shared" si="27"/>
        <v>-0.08154531542216814</v>
      </c>
      <c r="AK25" s="47">
        <f t="shared" si="28"/>
        <v>0</v>
      </c>
      <c r="AL25" s="46">
        <f t="shared" si="29"/>
        <v>-0.08154531542216814</v>
      </c>
      <c r="AM25" s="43">
        <f t="shared" si="30"/>
        <v>1.0824205016578516</v>
      </c>
      <c r="AN25" s="47">
        <v>3.89043890450938</v>
      </c>
      <c r="AO25" s="47">
        <f t="shared" si="31"/>
        <v>1.0483870967741935</v>
      </c>
      <c r="AP25" s="47">
        <f t="shared" si="32"/>
        <v>0.034033404883658136</v>
      </c>
      <c r="AQ25" s="47">
        <f t="shared" si="33"/>
        <v>0.034033404883658136</v>
      </c>
      <c r="AR25" s="46">
        <f t="shared" si="34"/>
        <v>0</v>
      </c>
      <c r="AS25" s="43">
        <f t="shared" si="35"/>
        <v>0.95344393023795</v>
      </c>
      <c r="AT25" s="47">
        <v>3.94090157831686</v>
      </c>
      <c r="AU25" s="47">
        <f t="shared" si="36"/>
        <v>1.2580645161290323</v>
      </c>
      <c r="AV25" s="47">
        <f t="shared" si="37"/>
        <v>-0.3046205858910822</v>
      </c>
      <c r="AW25" s="47">
        <f t="shared" si="38"/>
        <v>0</v>
      </c>
      <c r="AX25" s="46">
        <f t="shared" si="39"/>
        <v>-0.3046205858910822</v>
      </c>
      <c r="AY25" s="43">
        <f t="shared" si="40"/>
        <v>0.8571632679746708</v>
      </c>
      <c r="AZ25" s="47">
        <v>3.94098054241228</v>
      </c>
      <c r="BA25" s="47">
        <f t="shared" si="41"/>
        <v>1.3</v>
      </c>
      <c r="BB25" s="47">
        <f t="shared" si="42"/>
        <v>-0.44283673202532925</v>
      </c>
      <c r="BC25" s="47">
        <f t="shared" si="43"/>
        <v>0</v>
      </c>
      <c r="BD25" s="46">
        <f t="shared" si="44"/>
        <v>-0.44283673202532925</v>
      </c>
      <c r="BE25" s="43">
        <f t="shared" si="45"/>
        <v>0.7953326749031424</v>
      </c>
      <c r="BF25" s="47">
        <v>4.38316674168843</v>
      </c>
      <c r="BG25" s="47">
        <f t="shared" si="46"/>
        <v>1.887096774193548</v>
      </c>
      <c r="BH25" s="47">
        <f t="shared" si="47"/>
        <v>-1.0917640992904056</v>
      </c>
      <c r="BI25" s="47">
        <f t="shared" si="48"/>
        <v>0</v>
      </c>
      <c r="BJ25" s="46">
        <f t="shared" si="49"/>
        <v>-1.0917640992904056</v>
      </c>
      <c r="BK25" s="43">
        <f t="shared" si="50"/>
        <v>0.6130658436213985</v>
      </c>
      <c r="BL25" s="47">
        <v>4.15637860082304</v>
      </c>
      <c r="BM25" s="47">
        <f t="shared" si="51"/>
        <v>2.3833333333333333</v>
      </c>
      <c r="BN25" s="47">
        <f t="shared" si="52"/>
        <v>-1.7702674897119348</v>
      </c>
      <c r="BO25" s="47">
        <f t="shared" si="53"/>
        <v>0</v>
      </c>
      <c r="BP25" s="46">
        <f t="shared" si="54"/>
        <v>-1.7702674897119348</v>
      </c>
      <c r="BQ25" s="43">
        <f t="shared" si="55"/>
        <v>0.5430107526881713</v>
      </c>
      <c r="BR25" s="47">
        <v>4.15637860082304</v>
      </c>
      <c r="BS25" s="47">
        <f t="shared" si="56"/>
        <v>2.7258064516129035</v>
      </c>
      <c r="BT25" s="47">
        <f t="shared" si="57"/>
        <v>-2.182795698924732</v>
      </c>
      <c r="BU25" s="47">
        <f t="shared" si="58"/>
        <v>0</v>
      </c>
      <c r="BV25" s="46">
        <f t="shared" si="59"/>
        <v>-2.182795698924732</v>
      </c>
    </row>
    <row r="26" spans="1:74" ht="12.75">
      <c r="A26" s="31" t="s">
        <v>61</v>
      </c>
      <c r="B26" s="31">
        <v>6</v>
      </c>
      <c r="C26" s="43">
        <f t="shared" si="0"/>
        <v>1.1350059737156506</v>
      </c>
      <c r="D26" s="47">
        <v>7.81893004115226</v>
      </c>
      <c r="E26" s="47">
        <f t="shared" si="1"/>
        <v>2.7096774193548394</v>
      </c>
      <c r="F26" s="47">
        <f t="shared" si="2"/>
        <v>-1.5746714456391888</v>
      </c>
      <c r="G26" s="47">
        <f t="shared" si="3"/>
        <v>0</v>
      </c>
      <c r="H26" s="46">
        <f t="shared" si="4"/>
        <v>-1.5746714456391888</v>
      </c>
      <c r="I26" s="43">
        <f t="shared" si="5"/>
        <v>1.4038772187984272</v>
      </c>
      <c r="J26" s="47">
        <v>7.75475035145798</v>
      </c>
      <c r="K26" s="47">
        <f t="shared" si="6"/>
        <v>2.275862068965517</v>
      </c>
      <c r="L26" s="47">
        <f t="shared" si="7"/>
        <v>-0.8719848501670897</v>
      </c>
      <c r="M26" s="47">
        <f t="shared" si="8"/>
        <v>0</v>
      </c>
      <c r="N26" s="46">
        <f t="shared" si="9"/>
        <v>-0.8719848501670897</v>
      </c>
      <c r="O26" s="43">
        <f t="shared" si="10"/>
        <v>1.6474572453960996</v>
      </c>
      <c r="P26" s="47">
        <v>7.73805675867865</v>
      </c>
      <c r="Q26" s="47">
        <f t="shared" si="11"/>
        <v>1.7419354838709675</v>
      </c>
      <c r="R26" s="47">
        <f t="shared" si="12"/>
        <v>-0.09447823847486791</v>
      </c>
      <c r="S26" s="47">
        <f t="shared" si="13"/>
        <v>0</v>
      </c>
      <c r="T26" s="46">
        <f t="shared" si="14"/>
        <v>-0.09447823847486791</v>
      </c>
      <c r="U26" s="43">
        <f t="shared" si="15"/>
        <v>1.7291210822308332</v>
      </c>
      <c r="V26" s="47">
        <v>7.51791774882971</v>
      </c>
      <c r="W26" s="47">
        <f t="shared" si="16"/>
        <v>1.2000000000000002</v>
      </c>
      <c r="X26" s="47">
        <f t="shared" si="17"/>
        <v>0.529121082230833</v>
      </c>
      <c r="Y26" s="47">
        <f t="shared" si="18"/>
        <v>0.529121082230833</v>
      </c>
      <c r="Z26" s="46">
        <f t="shared" si="19"/>
        <v>0</v>
      </c>
      <c r="AA26" s="43">
        <f t="shared" si="20"/>
        <v>1.7397991717114305</v>
      </c>
      <c r="AB26" s="47">
        <v>7.41357722653668</v>
      </c>
      <c r="AC26" s="47">
        <f t="shared" si="21"/>
        <v>0.967741935483871</v>
      </c>
      <c r="AD26" s="47">
        <f t="shared" si="22"/>
        <v>0.7720572362275595</v>
      </c>
      <c r="AE26" s="47">
        <f t="shared" si="23"/>
        <v>0.7720572362275595</v>
      </c>
      <c r="AF26" s="46">
        <f t="shared" si="24"/>
        <v>0</v>
      </c>
      <c r="AG26" s="43">
        <f t="shared" si="25"/>
        <v>1.8952</v>
      </c>
      <c r="AH26" s="47">
        <v>7.36</v>
      </c>
      <c r="AI26" s="47">
        <f t="shared" si="26"/>
        <v>1</v>
      </c>
      <c r="AJ26" s="47">
        <f t="shared" si="27"/>
        <v>0.8952</v>
      </c>
      <c r="AK26" s="47">
        <f t="shared" si="28"/>
        <v>0.8952</v>
      </c>
      <c r="AL26" s="46">
        <f t="shared" si="29"/>
        <v>0</v>
      </c>
      <c r="AM26" s="43">
        <f t="shared" si="30"/>
        <v>2.1006048387096774</v>
      </c>
      <c r="AN26" s="47">
        <v>7.55</v>
      </c>
      <c r="AO26" s="47">
        <f t="shared" si="31"/>
        <v>0.967741935483871</v>
      </c>
      <c r="AP26" s="47">
        <f t="shared" si="32"/>
        <v>1.1328629032258064</v>
      </c>
      <c r="AQ26" s="47">
        <f t="shared" si="33"/>
        <v>1.1328629032258064</v>
      </c>
      <c r="AR26" s="46">
        <f t="shared" si="34"/>
        <v>0</v>
      </c>
      <c r="AS26" s="43">
        <f t="shared" si="35"/>
        <v>1.793607393516939</v>
      </c>
      <c r="AT26" s="47">
        <v>7.41357722653668</v>
      </c>
      <c r="AU26" s="47">
        <f t="shared" si="36"/>
        <v>1.161290322580645</v>
      </c>
      <c r="AV26" s="47">
        <f t="shared" si="37"/>
        <v>0.632317070936294</v>
      </c>
      <c r="AW26" s="47">
        <f t="shared" si="38"/>
        <v>0.632317070936294</v>
      </c>
      <c r="AX26" s="46">
        <f t="shared" si="39"/>
        <v>0</v>
      </c>
      <c r="AY26" s="43">
        <f t="shared" si="40"/>
        <v>1.6124853555959167</v>
      </c>
      <c r="AZ26" s="47">
        <v>7.41372577285479</v>
      </c>
      <c r="BA26" s="47">
        <f t="shared" si="41"/>
        <v>1.2000000000000002</v>
      </c>
      <c r="BB26" s="47">
        <f t="shared" si="42"/>
        <v>0.4124853555959165</v>
      </c>
      <c r="BC26" s="47">
        <f t="shared" si="43"/>
        <v>0.4124853555959165</v>
      </c>
      <c r="BD26" s="46">
        <f t="shared" si="44"/>
        <v>0</v>
      </c>
      <c r="BE26" s="43">
        <f t="shared" si="45"/>
        <v>1.3613802543387126</v>
      </c>
      <c r="BF26" s="47">
        <v>7.50271784613335</v>
      </c>
      <c r="BG26" s="47">
        <f t="shared" si="46"/>
        <v>1.7419354838709675</v>
      </c>
      <c r="BH26" s="47">
        <f t="shared" si="47"/>
        <v>-0.38055522953225496</v>
      </c>
      <c r="BI26" s="47">
        <f t="shared" si="48"/>
        <v>0</v>
      </c>
      <c r="BJ26" s="46">
        <f t="shared" si="49"/>
        <v>-0.38055522953225496</v>
      </c>
      <c r="BK26" s="43">
        <f t="shared" si="50"/>
        <v>1.1532921810699583</v>
      </c>
      <c r="BL26" s="47">
        <v>7.81893004115226</v>
      </c>
      <c r="BM26" s="47">
        <f t="shared" si="51"/>
        <v>2.1999999999999997</v>
      </c>
      <c r="BN26" s="47">
        <f t="shared" si="52"/>
        <v>-1.0467078189300414</v>
      </c>
      <c r="BO26" s="47">
        <f t="shared" si="53"/>
        <v>0</v>
      </c>
      <c r="BP26" s="46">
        <f t="shared" si="54"/>
        <v>-1.0467078189300414</v>
      </c>
      <c r="BQ26" s="43">
        <f t="shared" si="55"/>
        <v>1.0215053763440856</v>
      </c>
      <c r="BR26" s="47">
        <v>7.81893004115226</v>
      </c>
      <c r="BS26" s="47">
        <f t="shared" si="56"/>
        <v>2.5161290322580645</v>
      </c>
      <c r="BT26" s="47">
        <f t="shared" si="57"/>
        <v>-1.494623655913979</v>
      </c>
      <c r="BU26" s="47">
        <f t="shared" si="58"/>
        <v>0</v>
      </c>
      <c r="BV26" s="46">
        <f t="shared" si="59"/>
        <v>-1.494623655913979</v>
      </c>
    </row>
    <row r="27" spans="1:74" ht="12.75">
      <c r="A27" s="31" t="s">
        <v>85</v>
      </c>
      <c r="B27" s="31">
        <v>5</v>
      </c>
      <c r="C27" s="43">
        <f t="shared" si="0"/>
        <v>1.7502986857825595</v>
      </c>
      <c r="D27" s="47">
        <v>12.0576131687243</v>
      </c>
      <c r="E27" s="47">
        <f t="shared" si="1"/>
        <v>2.258064516129033</v>
      </c>
      <c r="F27" s="47">
        <f t="shared" si="2"/>
        <v>-0.5077658303464734</v>
      </c>
      <c r="G27" s="47">
        <f t="shared" si="3"/>
        <v>0</v>
      </c>
      <c r="H27" s="46">
        <f t="shared" si="4"/>
        <v>-0.5077658303464734</v>
      </c>
      <c r="I27" s="43">
        <f t="shared" si="5"/>
        <v>2.1649264479365247</v>
      </c>
      <c r="J27" s="47">
        <v>11.9586413314589</v>
      </c>
      <c r="K27" s="47">
        <f t="shared" si="6"/>
        <v>1.896551724137931</v>
      </c>
      <c r="L27" s="47">
        <f t="shared" si="7"/>
        <v>0.2683747237985936</v>
      </c>
      <c r="M27" s="47">
        <f t="shared" si="8"/>
        <v>0.2683747237985936</v>
      </c>
      <c r="N27" s="46">
        <f t="shared" si="9"/>
        <v>0</v>
      </c>
      <c r="O27" s="43">
        <f t="shared" si="10"/>
        <v>2.6506582363478297</v>
      </c>
      <c r="P27" s="47">
        <v>12.4500614131489</v>
      </c>
      <c r="Q27" s="47">
        <f t="shared" si="11"/>
        <v>1.4516129032258063</v>
      </c>
      <c r="R27" s="47">
        <f t="shared" si="12"/>
        <v>1.1990453331220234</v>
      </c>
      <c r="S27" s="47">
        <f t="shared" si="13"/>
        <v>1.1990453331220234</v>
      </c>
      <c r="T27" s="46">
        <f t="shared" si="14"/>
        <v>0</v>
      </c>
      <c r="U27" s="43">
        <f t="shared" si="15"/>
        <v>2.8340608898401003</v>
      </c>
      <c r="V27" s="47">
        <v>12.32200386887</v>
      </c>
      <c r="W27" s="47">
        <f t="shared" si="16"/>
        <v>1</v>
      </c>
      <c r="X27" s="47">
        <f t="shared" si="17"/>
        <v>1.8340608898401003</v>
      </c>
      <c r="Y27" s="47">
        <f t="shared" si="18"/>
        <v>1.8340608898401003</v>
      </c>
      <c r="Z27" s="46">
        <f t="shared" si="19"/>
        <v>0</v>
      </c>
      <c r="AA27" s="43">
        <f t="shared" si="20"/>
        <v>2.8515624726304196</v>
      </c>
      <c r="AB27" s="47">
        <v>12.1509878558822</v>
      </c>
      <c r="AC27" s="47">
        <f t="shared" si="21"/>
        <v>0.8064516129032258</v>
      </c>
      <c r="AD27" s="47">
        <f t="shared" si="22"/>
        <v>2.0451108597271936</v>
      </c>
      <c r="AE27" s="47">
        <f t="shared" si="23"/>
        <v>2.0451108597271936</v>
      </c>
      <c r="AF27" s="46">
        <f t="shared" si="24"/>
        <v>0</v>
      </c>
      <c r="AG27" s="43">
        <f t="shared" si="25"/>
        <v>3.0888145257882247</v>
      </c>
      <c r="AH27" s="47">
        <v>11.9953962166533</v>
      </c>
      <c r="AI27" s="47">
        <f t="shared" si="26"/>
        <v>0.8333333333333335</v>
      </c>
      <c r="AJ27" s="47">
        <f t="shared" si="27"/>
        <v>2.255481192454891</v>
      </c>
      <c r="AK27" s="47">
        <f t="shared" si="28"/>
        <v>2.255481192454891</v>
      </c>
      <c r="AL27" s="46">
        <f t="shared" si="29"/>
        <v>0</v>
      </c>
      <c r="AM27" s="43">
        <f t="shared" si="30"/>
        <v>3.337428786084991</v>
      </c>
      <c r="AN27" s="47">
        <v>11.9953962166533</v>
      </c>
      <c r="AO27" s="47">
        <f t="shared" si="31"/>
        <v>0.8064516129032258</v>
      </c>
      <c r="AP27" s="47">
        <f t="shared" si="32"/>
        <v>2.530977173181765</v>
      </c>
      <c r="AQ27" s="47">
        <f t="shared" si="33"/>
        <v>2.530977173181765</v>
      </c>
      <c r="AR27" s="46">
        <f t="shared" si="34"/>
        <v>0</v>
      </c>
      <c r="AS27" s="43">
        <f t="shared" si="35"/>
        <v>2.9397551264231128</v>
      </c>
      <c r="AT27" s="47">
        <v>12.1509878558822</v>
      </c>
      <c r="AU27" s="47">
        <f t="shared" si="36"/>
        <v>0.967741935483871</v>
      </c>
      <c r="AV27" s="47">
        <f t="shared" si="37"/>
        <v>1.9720131909392418</v>
      </c>
      <c r="AW27" s="47">
        <f t="shared" si="38"/>
        <v>1.9720131909392418</v>
      </c>
      <c r="AX27" s="46">
        <f t="shared" si="39"/>
        <v>0</v>
      </c>
      <c r="AY27" s="43">
        <f t="shared" si="40"/>
        <v>2.6428928134046084</v>
      </c>
      <c r="AZ27" s="47">
        <v>12.1512313259982</v>
      </c>
      <c r="BA27" s="47">
        <f t="shared" si="41"/>
        <v>1</v>
      </c>
      <c r="BB27" s="47">
        <f t="shared" si="42"/>
        <v>1.6428928134046084</v>
      </c>
      <c r="BC27" s="47">
        <f t="shared" si="43"/>
        <v>1.6428928134046084</v>
      </c>
      <c r="BD27" s="46">
        <f t="shared" si="44"/>
        <v>0</v>
      </c>
      <c r="BE27" s="43">
        <f t="shared" si="45"/>
        <v>2.0993916553749616</v>
      </c>
      <c r="BF27" s="47">
        <v>11.5699806785109</v>
      </c>
      <c r="BG27" s="47">
        <f t="shared" si="46"/>
        <v>1.4516129032258063</v>
      </c>
      <c r="BH27" s="47">
        <f t="shared" si="47"/>
        <v>0.6477787521491554</v>
      </c>
      <c r="BI27" s="47">
        <f t="shared" si="48"/>
        <v>0.6477787521491554</v>
      </c>
      <c r="BJ27" s="46">
        <f t="shared" si="49"/>
        <v>0</v>
      </c>
      <c r="BK27" s="43">
        <f t="shared" si="50"/>
        <v>1.7784979423868341</v>
      </c>
      <c r="BL27" s="47">
        <v>12.0576131687243</v>
      </c>
      <c r="BM27" s="47">
        <f t="shared" si="51"/>
        <v>1.8333333333333333</v>
      </c>
      <c r="BN27" s="47">
        <f t="shared" si="52"/>
        <v>-0.05483539094649914</v>
      </c>
      <c r="BO27" s="47">
        <f t="shared" si="53"/>
        <v>0</v>
      </c>
      <c r="BP27" s="46">
        <f t="shared" si="54"/>
        <v>-0.05483539094649914</v>
      </c>
      <c r="BQ27" s="43">
        <f t="shared" si="55"/>
        <v>1.5752688172043037</v>
      </c>
      <c r="BR27" s="47">
        <v>12.0576131687243</v>
      </c>
      <c r="BS27" s="47">
        <f t="shared" si="56"/>
        <v>2.096774193548387</v>
      </c>
      <c r="BT27" s="47">
        <f t="shared" si="57"/>
        <v>-0.5215053763440833</v>
      </c>
      <c r="BU27" s="47">
        <f t="shared" si="58"/>
        <v>0</v>
      </c>
      <c r="BV27" s="46">
        <f t="shared" si="59"/>
        <v>-0.5215053763440833</v>
      </c>
    </row>
    <row r="28" spans="1:74" ht="12.75">
      <c r="A28" s="31" t="s">
        <v>83</v>
      </c>
      <c r="B28" s="31">
        <v>5</v>
      </c>
      <c r="C28" s="43">
        <f t="shared" si="0"/>
        <v>2.186379928315408</v>
      </c>
      <c r="D28" s="47">
        <v>15.0617283950617</v>
      </c>
      <c r="E28" s="47">
        <f t="shared" si="1"/>
        <v>2.258064516129033</v>
      </c>
      <c r="F28" s="47">
        <f t="shared" si="2"/>
        <v>-0.07168458781362474</v>
      </c>
      <c r="G28" s="47">
        <f t="shared" si="3"/>
        <v>0</v>
      </c>
      <c r="H28" s="46">
        <f t="shared" si="4"/>
        <v>-0.07168458781362474</v>
      </c>
      <c r="I28" s="43">
        <f t="shared" si="5"/>
        <v>2.7043108530538107</v>
      </c>
      <c r="J28" s="47">
        <v>14.9380980454401</v>
      </c>
      <c r="K28" s="47">
        <f t="shared" si="6"/>
        <v>1.896551724137931</v>
      </c>
      <c r="L28" s="47">
        <f t="shared" si="7"/>
        <v>0.8077591289158796</v>
      </c>
      <c r="M28" s="47">
        <f t="shared" si="8"/>
        <v>0.8077591289158796</v>
      </c>
      <c r="N28" s="46">
        <f t="shared" si="9"/>
        <v>0</v>
      </c>
      <c r="O28" s="43">
        <f t="shared" si="10"/>
        <v>3.1735229042893196</v>
      </c>
      <c r="P28" s="47">
        <v>14.9059409140862</v>
      </c>
      <c r="Q28" s="47">
        <f t="shared" si="11"/>
        <v>1.4516129032258063</v>
      </c>
      <c r="R28" s="47">
        <f t="shared" si="12"/>
        <v>1.7219100010635133</v>
      </c>
      <c r="S28" s="47">
        <f t="shared" si="13"/>
        <v>1.7219100010635133</v>
      </c>
      <c r="T28" s="46">
        <f t="shared" si="14"/>
        <v>0</v>
      </c>
      <c r="U28" s="43">
        <f t="shared" si="15"/>
        <v>3.3308332426130733</v>
      </c>
      <c r="V28" s="47">
        <v>14.4818836635351</v>
      </c>
      <c r="W28" s="47">
        <f t="shared" si="16"/>
        <v>1</v>
      </c>
      <c r="X28" s="47">
        <f t="shared" si="17"/>
        <v>2.3308332426130733</v>
      </c>
      <c r="Y28" s="47">
        <f t="shared" si="18"/>
        <v>2.3308332426130733</v>
      </c>
      <c r="Z28" s="46">
        <f t="shared" si="19"/>
        <v>0</v>
      </c>
      <c r="AA28" s="43">
        <f t="shared" si="20"/>
        <v>3.3514026149809593</v>
      </c>
      <c r="AB28" s="47">
        <v>14.2808908679601</v>
      </c>
      <c r="AC28" s="47">
        <f t="shared" si="21"/>
        <v>0.8064516129032258</v>
      </c>
      <c r="AD28" s="47">
        <f t="shared" si="22"/>
        <v>2.5449510020777337</v>
      </c>
      <c r="AE28" s="47">
        <f t="shared" si="23"/>
        <v>2.5449510020777337</v>
      </c>
      <c r="AF28" s="46">
        <f t="shared" si="24"/>
        <v>0</v>
      </c>
      <c r="AG28" s="43">
        <f t="shared" si="25"/>
        <v>3.7847417282721416</v>
      </c>
      <c r="AH28" s="47">
        <v>14.6980261292122</v>
      </c>
      <c r="AI28" s="47">
        <f t="shared" si="26"/>
        <v>0.8333333333333335</v>
      </c>
      <c r="AJ28" s="47">
        <f t="shared" si="27"/>
        <v>2.951408394938808</v>
      </c>
      <c r="AK28" s="47">
        <f t="shared" si="28"/>
        <v>2.951408394938808</v>
      </c>
      <c r="AL28" s="46">
        <f t="shared" si="29"/>
        <v>0</v>
      </c>
      <c r="AM28" s="43">
        <f t="shared" si="30"/>
        <v>4.034274193548387</v>
      </c>
      <c r="AN28" s="47">
        <v>14.5</v>
      </c>
      <c r="AO28" s="47">
        <f t="shared" si="31"/>
        <v>0.8064516129032258</v>
      </c>
      <c r="AP28" s="47">
        <f t="shared" si="32"/>
        <v>3.227822580645161</v>
      </c>
      <c r="AQ28" s="47">
        <f t="shared" si="33"/>
        <v>3.227822580645161</v>
      </c>
      <c r="AR28" s="46">
        <f t="shared" si="34"/>
        <v>0</v>
      </c>
      <c r="AS28" s="43">
        <f t="shared" si="35"/>
        <v>3.455054242248411</v>
      </c>
      <c r="AT28" s="47">
        <v>14.2808908679601</v>
      </c>
      <c r="AU28" s="47">
        <f t="shared" si="36"/>
        <v>0.967741935483871</v>
      </c>
      <c r="AV28" s="47">
        <f t="shared" si="37"/>
        <v>2.48731230676454</v>
      </c>
      <c r="AW28" s="47">
        <f t="shared" si="38"/>
        <v>2.48731230676454</v>
      </c>
      <c r="AX28" s="46">
        <f t="shared" si="39"/>
        <v>0</v>
      </c>
      <c r="AY28" s="43">
        <f t="shared" si="40"/>
        <v>3.106156000779508</v>
      </c>
      <c r="AZ28" s="47">
        <v>14.2811770150782</v>
      </c>
      <c r="BA28" s="47">
        <f t="shared" si="41"/>
        <v>1</v>
      </c>
      <c r="BB28" s="47">
        <f t="shared" si="42"/>
        <v>2.106156000779508</v>
      </c>
      <c r="BC28" s="47">
        <f t="shared" si="43"/>
        <v>2.106156000779508</v>
      </c>
      <c r="BD28" s="46">
        <f t="shared" si="44"/>
        <v>0</v>
      </c>
      <c r="BE28" s="43">
        <f t="shared" si="45"/>
        <v>2.622448279410369</v>
      </c>
      <c r="BF28" s="47">
        <v>14.4526038509727</v>
      </c>
      <c r="BG28" s="47">
        <f t="shared" si="46"/>
        <v>1.4516129032258063</v>
      </c>
      <c r="BH28" s="47">
        <f t="shared" si="47"/>
        <v>1.1708353761845627</v>
      </c>
      <c r="BI28" s="47">
        <f t="shared" si="48"/>
        <v>1.1708353761845627</v>
      </c>
      <c r="BJ28" s="46">
        <f t="shared" si="49"/>
        <v>0</v>
      </c>
      <c r="BK28" s="43">
        <f t="shared" si="50"/>
        <v>2.2216049382716005</v>
      </c>
      <c r="BL28" s="47">
        <v>15.0617283950617</v>
      </c>
      <c r="BM28" s="47">
        <f t="shared" si="51"/>
        <v>1.8333333333333333</v>
      </c>
      <c r="BN28" s="47">
        <f t="shared" si="52"/>
        <v>0.3882716049382673</v>
      </c>
      <c r="BO28" s="47">
        <f t="shared" si="53"/>
        <v>0.3882716049382673</v>
      </c>
      <c r="BP28" s="46">
        <f t="shared" si="54"/>
        <v>0</v>
      </c>
      <c r="BQ28" s="43">
        <f t="shared" si="55"/>
        <v>1.967741935483867</v>
      </c>
      <c r="BR28" s="47">
        <v>15.0617283950617</v>
      </c>
      <c r="BS28" s="47">
        <f t="shared" si="56"/>
        <v>2.096774193548387</v>
      </c>
      <c r="BT28" s="47">
        <f t="shared" si="57"/>
        <v>-0.12903225806452</v>
      </c>
      <c r="BU28" s="47">
        <f t="shared" si="58"/>
        <v>0</v>
      </c>
      <c r="BV28" s="46">
        <f t="shared" si="59"/>
        <v>-0.12903225806452</v>
      </c>
    </row>
    <row r="29" spans="1:74" ht="12.75">
      <c r="A29" s="31" t="s">
        <v>84</v>
      </c>
      <c r="B29" s="31">
        <v>5</v>
      </c>
      <c r="C29" s="43">
        <f t="shared" si="0"/>
        <v>2.341696535244929</v>
      </c>
      <c r="D29" s="47">
        <v>16.1316872427984</v>
      </c>
      <c r="E29" s="47">
        <f t="shared" si="1"/>
        <v>2.258064516129033</v>
      </c>
      <c r="F29" s="47">
        <f t="shared" si="2"/>
        <v>0.08363201911589613</v>
      </c>
      <c r="G29" s="47">
        <f t="shared" si="3"/>
        <v>0.08363201911589613</v>
      </c>
      <c r="H29" s="46">
        <f t="shared" si="4"/>
        <v>0</v>
      </c>
      <c r="I29" s="43">
        <f t="shared" si="5"/>
        <v>2.8964203672051703</v>
      </c>
      <c r="J29" s="47">
        <v>15.9992744093238</v>
      </c>
      <c r="K29" s="47">
        <f t="shared" si="6"/>
        <v>1.896551724137931</v>
      </c>
      <c r="L29" s="47">
        <f t="shared" si="7"/>
        <v>0.9998686430672392</v>
      </c>
      <c r="M29" s="47">
        <f t="shared" si="8"/>
        <v>0.9998686430672392</v>
      </c>
      <c r="N29" s="46">
        <f t="shared" si="9"/>
        <v>0</v>
      </c>
      <c r="O29" s="43">
        <f t="shared" si="10"/>
        <v>3.398964422080366</v>
      </c>
      <c r="P29" s="47">
        <v>15.9648328915896</v>
      </c>
      <c r="Q29" s="47">
        <f t="shared" si="11"/>
        <v>1.4516129032258063</v>
      </c>
      <c r="R29" s="47">
        <f t="shared" si="12"/>
        <v>1.9473515188545598</v>
      </c>
      <c r="S29" s="47">
        <f t="shared" si="13"/>
        <v>1.9473515188545598</v>
      </c>
      <c r="T29" s="46">
        <f t="shared" si="14"/>
        <v>0</v>
      </c>
      <c r="U29" s="43">
        <f t="shared" si="15"/>
        <v>3.567449811760446</v>
      </c>
      <c r="V29" s="47">
        <v>15.5106513554802</v>
      </c>
      <c r="W29" s="47">
        <f t="shared" si="16"/>
        <v>1</v>
      </c>
      <c r="X29" s="47">
        <f t="shared" si="17"/>
        <v>2.567449811760446</v>
      </c>
      <c r="Y29" s="47">
        <f t="shared" si="18"/>
        <v>2.567449811760446</v>
      </c>
      <c r="Z29" s="46">
        <f t="shared" si="19"/>
        <v>0</v>
      </c>
      <c r="AA29" s="43">
        <f t="shared" si="20"/>
        <v>3.589480396373054</v>
      </c>
      <c r="AB29" s="47">
        <v>15.2953803831704</v>
      </c>
      <c r="AC29" s="47">
        <f t="shared" si="21"/>
        <v>0.8064516129032258</v>
      </c>
      <c r="AD29" s="47">
        <f t="shared" si="22"/>
        <v>2.7830287834698284</v>
      </c>
      <c r="AE29" s="47">
        <f t="shared" si="23"/>
        <v>2.7830287834698284</v>
      </c>
      <c r="AF29" s="46">
        <f t="shared" si="24"/>
        <v>0</v>
      </c>
      <c r="AG29" s="43">
        <f t="shared" si="25"/>
        <v>3.8881277526849147</v>
      </c>
      <c r="AH29" s="47">
        <v>15.0995252531453</v>
      </c>
      <c r="AI29" s="47">
        <f t="shared" si="26"/>
        <v>0.8333333333333335</v>
      </c>
      <c r="AJ29" s="47">
        <f t="shared" si="27"/>
        <v>3.0547944193515812</v>
      </c>
      <c r="AK29" s="47">
        <f t="shared" si="28"/>
        <v>3.0547944193515812</v>
      </c>
      <c r="AL29" s="46">
        <f t="shared" si="29"/>
        <v>0</v>
      </c>
      <c r="AM29" s="43">
        <f t="shared" si="30"/>
        <v>4.203991935483871</v>
      </c>
      <c r="AN29" s="47">
        <v>15.11</v>
      </c>
      <c r="AO29" s="47">
        <f t="shared" si="31"/>
        <v>0.8064516129032258</v>
      </c>
      <c r="AP29" s="47">
        <f t="shared" si="32"/>
        <v>3.397540322580645</v>
      </c>
      <c r="AQ29" s="47">
        <f t="shared" si="33"/>
        <v>3.397540322580645</v>
      </c>
      <c r="AR29" s="46">
        <f t="shared" si="34"/>
        <v>0</v>
      </c>
      <c r="AS29" s="43">
        <f t="shared" si="35"/>
        <v>3.700495253992839</v>
      </c>
      <c r="AT29" s="47">
        <v>15.2953803831704</v>
      </c>
      <c r="AU29" s="47">
        <f t="shared" si="36"/>
        <v>0.967741935483871</v>
      </c>
      <c r="AV29" s="47">
        <f t="shared" si="37"/>
        <v>2.732753318508968</v>
      </c>
      <c r="AW29" s="47">
        <f t="shared" si="38"/>
        <v>2.732753318508968</v>
      </c>
      <c r="AX29" s="46">
        <f t="shared" si="39"/>
        <v>0</v>
      </c>
      <c r="AY29" s="43">
        <f t="shared" si="40"/>
        <v>3.3268118915452685</v>
      </c>
      <c r="AZ29" s="47">
        <v>15.2956868576794</v>
      </c>
      <c r="BA29" s="47">
        <f t="shared" si="41"/>
        <v>1</v>
      </c>
      <c r="BB29" s="47">
        <f t="shared" si="42"/>
        <v>2.3268118915452685</v>
      </c>
      <c r="BC29" s="47">
        <f t="shared" si="43"/>
        <v>2.3268118915452685</v>
      </c>
      <c r="BD29" s="46">
        <f t="shared" si="44"/>
        <v>0</v>
      </c>
      <c r="BE29" s="43">
        <f t="shared" si="45"/>
        <v>2.8087424194777615</v>
      </c>
      <c r="BF29" s="47">
        <v>15.479291556233</v>
      </c>
      <c r="BG29" s="47">
        <f t="shared" si="46"/>
        <v>1.4516129032258063</v>
      </c>
      <c r="BH29" s="47">
        <f t="shared" si="47"/>
        <v>1.3571295162519552</v>
      </c>
      <c r="BI29" s="47">
        <f t="shared" si="48"/>
        <v>1.3571295162519552</v>
      </c>
      <c r="BJ29" s="46">
        <f t="shared" si="49"/>
        <v>0</v>
      </c>
      <c r="BK29" s="43">
        <f t="shared" si="50"/>
        <v>2.379423868312764</v>
      </c>
      <c r="BL29" s="47">
        <v>16.1316872427984</v>
      </c>
      <c r="BM29" s="47">
        <f t="shared" si="51"/>
        <v>1.8333333333333333</v>
      </c>
      <c r="BN29" s="47">
        <f t="shared" si="52"/>
        <v>0.5460905349794307</v>
      </c>
      <c r="BO29" s="47">
        <f t="shared" si="53"/>
        <v>0.5460905349794307</v>
      </c>
      <c r="BP29" s="46">
        <f t="shared" si="54"/>
        <v>0</v>
      </c>
      <c r="BQ29" s="43">
        <f t="shared" si="55"/>
        <v>2.1075268817204362</v>
      </c>
      <c r="BR29" s="47">
        <v>16.1316872427984</v>
      </c>
      <c r="BS29" s="47">
        <f t="shared" si="56"/>
        <v>2.096774193548387</v>
      </c>
      <c r="BT29" s="47">
        <f t="shared" si="57"/>
        <v>0.010752688172049218</v>
      </c>
      <c r="BU29" s="47">
        <f t="shared" si="58"/>
        <v>0.010752688172049218</v>
      </c>
      <c r="BV29" s="46">
        <f t="shared" si="59"/>
        <v>0</v>
      </c>
    </row>
    <row r="30" spans="1:74" ht="12.75">
      <c r="A30" s="31" t="s">
        <v>77</v>
      </c>
      <c r="B30" s="31">
        <v>4</v>
      </c>
      <c r="C30" s="43">
        <f t="shared" si="0"/>
        <v>2.186379928315408</v>
      </c>
      <c r="D30" s="47">
        <v>15.0617283950617</v>
      </c>
      <c r="E30" s="47">
        <f t="shared" si="1"/>
        <v>1.8064516129032262</v>
      </c>
      <c r="F30" s="47">
        <f t="shared" si="2"/>
        <v>0.37992831541218197</v>
      </c>
      <c r="G30" s="47">
        <f t="shared" si="3"/>
        <v>0.37992831541218197</v>
      </c>
      <c r="H30" s="46">
        <f t="shared" si="4"/>
        <v>0</v>
      </c>
      <c r="I30" s="43">
        <f t="shared" si="5"/>
        <v>2.7043108530538107</v>
      </c>
      <c r="J30" s="47">
        <v>14.9380980454401</v>
      </c>
      <c r="K30" s="47">
        <f t="shared" si="6"/>
        <v>1.5172413793103448</v>
      </c>
      <c r="L30" s="47">
        <f t="shared" si="7"/>
        <v>1.187069473743466</v>
      </c>
      <c r="M30" s="47">
        <f t="shared" si="8"/>
        <v>1.187069473743466</v>
      </c>
      <c r="N30" s="46">
        <f t="shared" si="9"/>
        <v>0</v>
      </c>
      <c r="O30" s="43">
        <f t="shared" si="10"/>
        <v>3.1735229042893196</v>
      </c>
      <c r="P30" s="47">
        <v>14.9059409140862</v>
      </c>
      <c r="Q30" s="47">
        <f t="shared" si="11"/>
        <v>1.161290322580645</v>
      </c>
      <c r="R30" s="47">
        <f t="shared" si="12"/>
        <v>2.0122325817086746</v>
      </c>
      <c r="S30" s="47">
        <f t="shared" si="13"/>
        <v>2.0122325817086746</v>
      </c>
      <c r="T30" s="46">
        <f t="shared" si="14"/>
        <v>0</v>
      </c>
      <c r="U30" s="43">
        <f t="shared" si="15"/>
        <v>3.3308332426130733</v>
      </c>
      <c r="V30" s="47">
        <v>14.4818836635351</v>
      </c>
      <c r="W30" s="47">
        <f t="shared" si="16"/>
        <v>0.8</v>
      </c>
      <c r="X30" s="47">
        <f t="shared" si="17"/>
        <v>2.530833242613073</v>
      </c>
      <c r="Y30" s="47">
        <f t="shared" si="18"/>
        <v>2.530833242613073</v>
      </c>
      <c r="Z30" s="46">
        <f t="shared" si="19"/>
        <v>0</v>
      </c>
      <c r="AA30" s="43">
        <f t="shared" si="20"/>
        <v>3.3514026149809593</v>
      </c>
      <c r="AB30" s="47">
        <v>14.2808908679601</v>
      </c>
      <c r="AC30" s="47">
        <f t="shared" si="21"/>
        <v>0.6451612903225806</v>
      </c>
      <c r="AD30" s="47">
        <f t="shared" si="22"/>
        <v>2.7062413246583787</v>
      </c>
      <c r="AE30" s="47">
        <f t="shared" si="23"/>
        <v>2.7062413246583787</v>
      </c>
      <c r="AF30" s="46">
        <f t="shared" si="24"/>
        <v>0</v>
      </c>
      <c r="AG30" s="43">
        <f t="shared" si="25"/>
        <v>3.7847417282721416</v>
      </c>
      <c r="AH30" s="47">
        <v>14.6980261292122</v>
      </c>
      <c r="AI30" s="47">
        <f t="shared" si="26"/>
        <v>0.6666666666666667</v>
      </c>
      <c r="AJ30" s="47">
        <f t="shared" si="27"/>
        <v>3.1180750616054747</v>
      </c>
      <c r="AK30" s="47">
        <f t="shared" si="28"/>
        <v>3.1180750616054747</v>
      </c>
      <c r="AL30" s="46">
        <f t="shared" si="29"/>
        <v>0</v>
      </c>
      <c r="AM30" s="43">
        <f t="shared" si="30"/>
        <v>4.034274193548387</v>
      </c>
      <c r="AN30" s="47">
        <v>14.5</v>
      </c>
      <c r="AO30" s="47">
        <f t="shared" si="31"/>
        <v>0.6451612903225806</v>
      </c>
      <c r="AP30" s="47">
        <f t="shared" si="32"/>
        <v>3.3891129032258065</v>
      </c>
      <c r="AQ30" s="47">
        <f t="shared" si="33"/>
        <v>3.3891129032258065</v>
      </c>
      <c r="AR30" s="46">
        <f t="shared" si="34"/>
        <v>0</v>
      </c>
      <c r="AS30" s="43">
        <f t="shared" si="35"/>
        <v>3.455054242248411</v>
      </c>
      <c r="AT30" s="47">
        <v>14.2808908679601</v>
      </c>
      <c r="AU30" s="47">
        <f t="shared" si="36"/>
        <v>0.7741935483870968</v>
      </c>
      <c r="AV30" s="47">
        <f t="shared" si="37"/>
        <v>2.680860693861314</v>
      </c>
      <c r="AW30" s="47">
        <f t="shared" si="38"/>
        <v>2.680860693861314</v>
      </c>
      <c r="AX30" s="46">
        <f t="shared" si="39"/>
        <v>0</v>
      </c>
      <c r="AY30" s="43">
        <f t="shared" si="40"/>
        <v>3.106156000779508</v>
      </c>
      <c r="AZ30" s="47">
        <v>14.2811770150782</v>
      </c>
      <c r="BA30" s="47">
        <f t="shared" si="41"/>
        <v>0.8</v>
      </c>
      <c r="BB30" s="47">
        <f t="shared" si="42"/>
        <v>2.3061560007795077</v>
      </c>
      <c r="BC30" s="47">
        <f t="shared" si="43"/>
        <v>2.3061560007795077</v>
      </c>
      <c r="BD30" s="46">
        <f t="shared" si="44"/>
        <v>0</v>
      </c>
      <c r="BE30" s="43">
        <f t="shared" si="45"/>
        <v>2.622448279410369</v>
      </c>
      <c r="BF30" s="47">
        <v>14.4526038509727</v>
      </c>
      <c r="BG30" s="47">
        <f t="shared" si="46"/>
        <v>1.161290322580645</v>
      </c>
      <c r="BH30" s="47">
        <f t="shared" si="47"/>
        <v>1.461157956829724</v>
      </c>
      <c r="BI30" s="47">
        <f t="shared" si="48"/>
        <v>1.461157956829724</v>
      </c>
      <c r="BJ30" s="46">
        <f t="shared" si="49"/>
        <v>0</v>
      </c>
      <c r="BK30" s="43">
        <f t="shared" si="50"/>
        <v>2.2216049382716005</v>
      </c>
      <c r="BL30" s="47">
        <v>15.0617283950617</v>
      </c>
      <c r="BM30" s="47">
        <f t="shared" si="51"/>
        <v>1.4666666666666666</v>
      </c>
      <c r="BN30" s="47">
        <f t="shared" si="52"/>
        <v>0.754938271604934</v>
      </c>
      <c r="BO30" s="47">
        <f t="shared" si="53"/>
        <v>0.754938271604934</v>
      </c>
      <c r="BP30" s="46">
        <f t="shared" si="54"/>
        <v>0</v>
      </c>
      <c r="BQ30" s="43">
        <f t="shared" si="55"/>
        <v>1.967741935483867</v>
      </c>
      <c r="BR30" s="47">
        <v>15.0617283950617</v>
      </c>
      <c r="BS30" s="47">
        <f t="shared" si="56"/>
        <v>1.6774193548387097</v>
      </c>
      <c r="BT30" s="47">
        <f t="shared" si="57"/>
        <v>0.29032258064515726</v>
      </c>
      <c r="BU30" s="47">
        <f t="shared" si="58"/>
        <v>0.29032258064515726</v>
      </c>
      <c r="BV30" s="46">
        <f t="shared" si="59"/>
        <v>0</v>
      </c>
    </row>
    <row r="31" spans="1:74" ht="12.75">
      <c r="A31" s="31" t="s">
        <v>76</v>
      </c>
      <c r="B31" s="31">
        <v>4</v>
      </c>
      <c r="C31" s="43">
        <f t="shared" si="0"/>
        <v>1.7502986857825595</v>
      </c>
      <c r="D31" s="47">
        <v>12.0576131687243</v>
      </c>
      <c r="E31" s="47">
        <f t="shared" si="1"/>
        <v>1.8064516129032262</v>
      </c>
      <c r="F31" s="47">
        <f t="shared" si="2"/>
        <v>-0.05615292712066666</v>
      </c>
      <c r="G31" s="47">
        <f t="shared" si="3"/>
        <v>0</v>
      </c>
      <c r="H31" s="46">
        <f t="shared" si="4"/>
        <v>-0.05615292712066666</v>
      </c>
      <c r="I31" s="43">
        <f t="shared" si="5"/>
        <v>2.1649264479365247</v>
      </c>
      <c r="J31" s="47">
        <v>11.9586413314589</v>
      </c>
      <c r="K31" s="47">
        <f t="shared" si="6"/>
        <v>1.5172413793103448</v>
      </c>
      <c r="L31" s="47">
        <f t="shared" si="7"/>
        <v>0.6476850686261799</v>
      </c>
      <c r="M31" s="47">
        <f t="shared" si="8"/>
        <v>0.6476850686261799</v>
      </c>
      <c r="N31" s="46">
        <f t="shared" si="9"/>
        <v>0</v>
      </c>
      <c r="O31" s="43">
        <f t="shared" si="10"/>
        <v>2.6506582363478297</v>
      </c>
      <c r="P31" s="47">
        <v>12.4500614131489</v>
      </c>
      <c r="Q31" s="47">
        <f t="shared" si="11"/>
        <v>1.161290322580645</v>
      </c>
      <c r="R31" s="47">
        <f t="shared" si="12"/>
        <v>1.4893679137671847</v>
      </c>
      <c r="S31" s="47">
        <f t="shared" si="13"/>
        <v>1.4893679137671847</v>
      </c>
      <c r="T31" s="46">
        <f t="shared" si="14"/>
        <v>0</v>
      </c>
      <c r="U31" s="43">
        <f t="shared" si="15"/>
        <v>2.8340608898401003</v>
      </c>
      <c r="V31" s="47">
        <v>12.32200386887</v>
      </c>
      <c r="W31" s="47">
        <f t="shared" si="16"/>
        <v>0.8</v>
      </c>
      <c r="X31" s="47">
        <f t="shared" si="17"/>
        <v>2.0340608898401005</v>
      </c>
      <c r="Y31" s="47">
        <f t="shared" si="18"/>
        <v>2.0340608898401005</v>
      </c>
      <c r="Z31" s="46">
        <f t="shared" si="19"/>
        <v>0</v>
      </c>
      <c r="AA31" s="43">
        <f t="shared" si="20"/>
        <v>2.8515624726304196</v>
      </c>
      <c r="AB31" s="47">
        <v>12.1509878558822</v>
      </c>
      <c r="AC31" s="47">
        <f t="shared" si="21"/>
        <v>0.6451612903225806</v>
      </c>
      <c r="AD31" s="47">
        <f t="shared" si="22"/>
        <v>2.206401182307839</v>
      </c>
      <c r="AE31" s="47">
        <f t="shared" si="23"/>
        <v>2.206401182307839</v>
      </c>
      <c r="AF31" s="46">
        <f t="shared" si="24"/>
        <v>0</v>
      </c>
      <c r="AG31" s="43">
        <f t="shared" si="25"/>
        <v>3.0888145257882247</v>
      </c>
      <c r="AH31" s="47">
        <v>11.9953962166533</v>
      </c>
      <c r="AI31" s="47">
        <f t="shared" si="26"/>
        <v>0.6666666666666667</v>
      </c>
      <c r="AJ31" s="47">
        <f t="shared" si="27"/>
        <v>2.4221478591215577</v>
      </c>
      <c r="AK31" s="47">
        <f t="shared" si="28"/>
        <v>2.4221478591215577</v>
      </c>
      <c r="AL31" s="46">
        <f t="shared" si="29"/>
        <v>0</v>
      </c>
      <c r="AM31" s="43">
        <f t="shared" si="30"/>
        <v>3.337428786084991</v>
      </c>
      <c r="AN31" s="47">
        <v>11.9953962166533</v>
      </c>
      <c r="AO31" s="47">
        <f t="shared" si="31"/>
        <v>0.6451612903225806</v>
      </c>
      <c r="AP31" s="47">
        <f t="shared" si="32"/>
        <v>2.6922674957624104</v>
      </c>
      <c r="AQ31" s="47">
        <f t="shared" si="33"/>
        <v>2.6922674957624104</v>
      </c>
      <c r="AR31" s="46">
        <f t="shared" si="34"/>
        <v>0</v>
      </c>
      <c r="AS31" s="43">
        <f t="shared" si="35"/>
        <v>2.9397551264231128</v>
      </c>
      <c r="AT31" s="47">
        <v>12.1509878558822</v>
      </c>
      <c r="AU31" s="47">
        <f t="shared" si="36"/>
        <v>0.7741935483870968</v>
      </c>
      <c r="AV31" s="47">
        <f t="shared" si="37"/>
        <v>2.165561578036016</v>
      </c>
      <c r="AW31" s="47">
        <f t="shared" si="38"/>
        <v>2.165561578036016</v>
      </c>
      <c r="AX31" s="46">
        <f t="shared" si="39"/>
        <v>0</v>
      </c>
      <c r="AY31" s="43">
        <f t="shared" si="40"/>
        <v>2.6428928134046084</v>
      </c>
      <c r="AZ31" s="47">
        <v>12.1512313259982</v>
      </c>
      <c r="BA31" s="47">
        <f t="shared" si="41"/>
        <v>0.8</v>
      </c>
      <c r="BB31" s="47">
        <f t="shared" si="42"/>
        <v>1.8428928134046083</v>
      </c>
      <c r="BC31" s="47">
        <f t="shared" si="43"/>
        <v>1.8428928134046083</v>
      </c>
      <c r="BD31" s="46">
        <f t="shared" si="44"/>
        <v>0</v>
      </c>
      <c r="BE31" s="43">
        <f t="shared" si="45"/>
        <v>2.0993916553749616</v>
      </c>
      <c r="BF31" s="47">
        <v>11.5699806785109</v>
      </c>
      <c r="BG31" s="47">
        <f t="shared" si="46"/>
        <v>1.161290322580645</v>
      </c>
      <c r="BH31" s="47">
        <f t="shared" si="47"/>
        <v>0.9381013327943166</v>
      </c>
      <c r="BI31" s="47">
        <f t="shared" si="48"/>
        <v>0.9381013327943166</v>
      </c>
      <c r="BJ31" s="46">
        <f t="shared" si="49"/>
        <v>0</v>
      </c>
      <c r="BK31" s="43">
        <f t="shared" si="50"/>
        <v>1.7784979423868341</v>
      </c>
      <c r="BL31" s="47">
        <v>12.0576131687243</v>
      </c>
      <c r="BM31" s="47">
        <f t="shared" si="51"/>
        <v>1.4666666666666666</v>
      </c>
      <c r="BN31" s="47">
        <f t="shared" si="52"/>
        <v>0.31183127572016756</v>
      </c>
      <c r="BO31" s="47">
        <f t="shared" si="53"/>
        <v>0.31183127572016756</v>
      </c>
      <c r="BP31" s="46">
        <f t="shared" si="54"/>
        <v>0</v>
      </c>
      <c r="BQ31" s="43">
        <f t="shared" si="55"/>
        <v>1.5752688172043037</v>
      </c>
      <c r="BR31" s="47">
        <v>12.0576131687243</v>
      </c>
      <c r="BS31" s="47">
        <f t="shared" si="56"/>
        <v>1.6774193548387097</v>
      </c>
      <c r="BT31" s="47">
        <f t="shared" si="57"/>
        <v>-0.10215053763440607</v>
      </c>
      <c r="BU31" s="47">
        <f t="shared" si="58"/>
        <v>0</v>
      </c>
      <c r="BV31" s="46">
        <f t="shared" si="59"/>
        <v>-0.10215053763440607</v>
      </c>
    </row>
    <row r="32" spans="1:74" ht="12.75">
      <c r="A32" s="31" t="s">
        <v>79</v>
      </c>
      <c r="B32" s="31">
        <v>4</v>
      </c>
      <c r="C32" s="43">
        <f t="shared" si="0"/>
        <v>1.1350059737156506</v>
      </c>
      <c r="D32" s="47">
        <v>7.81893004115226</v>
      </c>
      <c r="E32" s="47">
        <f t="shared" si="1"/>
        <v>1.8064516129032262</v>
      </c>
      <c r="F32" s="47">
        <f t="shared" si="2"/>
        <v>-0.6714456391875756</v>
      </c>
      <c r="G32" s="47">
        <f t="shared" si="3"/>
        <v>0</v>
      </c>
      <c r="H32" s="46">
        <f t="shared" si="4"/>
        <v>-0.6714456391875756</v>
      </c>
      <c r="I32" s="43">
        <f t="shared" si="5"/>
        <v>1.4038772187984272</v>
      </c>
      <c r="J32" s="47">
        <v>7.75475035145798</v>
      </c>
      <c r="K32" s="47">
        <f t="shared" si="6"/>
        <v>1.5172413793103448</v>
      </c>
      <c r="L32" s="47">
        <f t="shared" si="7"/>
        <v>-0.11336416051191756</v>
      </c>
      <c r="M32" s="47">
        <f t="shared" si="8"/>
        <v>0</v>
      </c>
      <c r="N32" s="46">
        <f t="shared" si="9"/>
        <v>-0.11336416051191756</v>
      </c>
      <c r="O32" s="43">
        <f t="shared" si="10"/>
        <v>1.6474572453960996</v>
      </c>
      <c r="P32" s="47">
        <v>7.73805675867865</v>
      </c>
      <c r="Q32" s="47">
        <f t="shared" si="11"/>
        <v>1.161290322580645</v>
      </c>
      <c r="R32" s="47">
        <f t="shared" si="12"/>
        <v>0.4861669228154546</v>
      </c>
      <c r="S32" s="47">
        <f t="shared" si="13"/>
        <v>0.4861669228154546</v>
      </c>
      <c r="T32" s="46">
        <f t="shared" si="14"/>
        <v>0</v>
      </c>
      <c r="U32" s="43">
        <f t="shared" si="15"/>
        <v>1.7291210822308332</v>
      </c>
      <c r="V32" s="47">
        <v>7.51791774882971</v>
      </c>
      <c r="W32" s="47">
        <f t="shared" si="16"/>
        <v>0.8</v>
      </c>
      <c r="X32" s="47">
        <f t="shared" si="17"/>
        <v>0.9291210822308331</v>
      </c>
      <c r="Y32" s="47">
        <f t="shared" si="18"/>
        <v>0.9291210822308331</v>
      </c>
      <c r="Z32" s="46">
        <f t="shared" si="19"/>
        <v>0</v>
      </c>
      <c r="AA32" s="43">
        <f t="shared" si="20"/>
        <v>1.7397991717114305</v>
      </c>
      <c r="AB32" s="47">
        <v>7.41357722653668</v>
      </c>
      <c r="AC32" s="47">
        <f t="shared" si="21"/>
        <v>0.6451612903225806</v>
      </c>
      <c r="AD32" s="47">
        <f t="shared" si="22"/>
        <v>1.09463788138885</v>
      </c>
      <c r="AE32" s="47">
        <f t="shared" si="23"/>
        <v>1.09463788138885</v>
      </c>
      <c r="AF32" s="46">
        <f t="shared" si="24"/>
        <v>0</v>
      </c>
      <c r="AG32" s="43">
        <f t="shared" si="25"/>
        <v>1.8952</v>
      </c>
      <c r="AH32" s="47">
        <v>7.36</v>
      </c>
      <c r="AI32" s="47">
        <f t="shared" si="26"/>
        <v>0.6666666666666667</v>
      </c>
      <c r="AJ32" s="47">
        <f t="shared" si="27"/>
        <v>1.2285333333333333</v>
      </c>
      <c r="AK32" s="47">
        <f t="shared" si="28"/>
        <v>1.2285333333333333</v>
      </c>
      <c r="AL32" s="46">
        <f t="shared" si="29"/>
        <v>0</v>
      </c>
      <c r="AM32" s="43">
        <f t="shared" si="30"/>
        <v>2.1006048387096774</v>
      </c>
      <c r="AN32" s="47">
        <v>7.55</v>
      </c>
      <c r="AO32" s="47">
        <f t="shared" si="31"/>
        <v>0.6451612903225806</v>
      </c>
      <c r="AP32" s="47">
        <f t="shared" si="32"/>
        <v>1.4554435483870969</v>
      </c>
      <c r="AQ32" s="47">
        <f t="shared" si="33"/>
        <v>1.4554435483870969</v>
      </c>
      <c r="AR32" s="46">
        <f t="shared" si="34"/>
        <v>0</v>
      </c>
      <c r="AS32" s="43">
        <f t="shared" si="35"/>
        <v>1.793607393516939</v>
      </c>
      <c r="AT32" s="47">
        <v>7.41357722653668</v>
      </c>
      <c r="AU32" s="47">
        <f t="shared" si="36"/>
        <v>0.7741935483870968</v>
      </c>
      <c r="AV32" s="47">
        <f t="shared" si="37"/>
        <v>1.0194138451298422</v>
      </c>
      <c r="AW32" s="47">
        <f t="shared" si="38"/>
        <v>1.0194138451298422</v>
      </c>
      <c r="AX32" s="46">
        <f t="shared" si="39"/>
        <v>0</v>
      </c>
      <c r="AY32" s="43">
        <f t="shared" si="40"/>
        <v>1.6124853555959167</v>
      </c>
      <c r="AZ32" s="47">
        <v>7.41372577285479</v>
      </c>
      <c r="BA32" s="47">
        <f t="shared" si="41"/>
        <v>0.8</v>
      </c>
      <c r="BB32" s="47">
        <f t="shared" si="42"/>
        <v>0.8124853555959166</v>
      </c>
      <c r="BC32" s="47">
        <f t="shared" si="43"/>
        <v>0.8124853555959166</v>
      </c>
      <c r="BD32" s="46">
        <f t="shared" si="44"/>
        <v>0</v>
      </c>
      <c r="BE32" s="43">
        <f t="shared" si="45"/>
        <v>1.3613802543387126</v>
      </c>
      <c r="BF32" s="47">
        <v>7.50271784613335</v>
      </c>
      <c r="BG32" s="47">
        <f t="shared" si="46"/>
        <v>1.161290322580645</v>
      </c>
      <c r="BH32" s="47">
        <f t="shared" si="47"/>
        <v>0.20008993175806755</v>
      </c>
      <c r="BI32" s="47">
        <f t="shared" si="48"/>
        <v>0.20008993175806755</v>
      </c>
      <c r="BJ32" s="46">
        <f t="shared" si="49"/>
        <v>0</v>
      </c>
      <c r="BK32" s="43">
        <f t="shared" si="50"/>
        <v>1.1532921810699583</v>
      </c>
      <c r="BL32" s="47">
        <v>7.81893004115226</v>
      </c>
      <c r="BM32" s="47">
        <f t="shared" si="51"/>
        <v>1.4666666666666666</v>
      </c>
      <c r="BN32" s="47">
        <f t="shared" si="52"/>
        <v>-0.3133744855967082</v>
      </c>
      <c r="BO32" s="47">
        <f t="shared" si="53"/>
        <v>0</v>
      </c>
      <c r="BP32" s="46">
        <f t="shared" si="54"/>
        <v>-0.3133744855967082</v>
      </c>
      <c r="BQ32" s="43">
        <f t="shared" si="55"/>
        <v>1.0215053763440856</v>
      </c>
      <c r="BR32" s="47">
        <v>7.81893004115226</v>
      </c>
      <c r="BS32" s="47">
        <f t="shared" si="56"/>
        <v>1.6774193548387097</v>
      </c>
      <c r="BT32" s="47">
        <f t="shared" si="57"/>
        <v>-0.6559139784946242</v>
      </c>
      <c r="BU32" s="47">
        <f t="shared" si="58"/>
        <v>0</v>
      </c>
      <c r="BV32" s="46">
        <f t="shared" si="59"/>
        <v>-0.6559139784946242</v>
      </c>
    </row>
    <row r="33" spans="1:74" ht="12.75">
      <c r="A33" s="31" t="s">
        <v>78</v>
      </c>
      <c r="B33" s="31">
        <v>4</v>
      </c>
      <c r="C33" s="43">
        <f t="shared" si="0"/>
        <v>0.6033452807646362</v>
      </c>
      <c r="D33" s="47">
        <v>4.15637860082305</v>
      </c>
      <c r="E33" s="47">
        <f t="shared" si="1"/>
        <v>1.8064516129032262</v>
      </c>
      <c r="F33" s="47">
        <f t="shared" si="2"/>
        <v>-1.20310633213859</v>
      </c>
      <c r="G33" s="47">
        <f t="shared" si="3"/>
        <v>0</v>
      </c>
      <c r="H33" s="46">
        <f t="shared" si="4"/>
        <v>-1.20310633213859</v>
      </c>
      <c r="I33" s="43">
        <f t="shared" si="5"/>
        <v>0.8209808297066828</v>
      </c>
      <c r="J33" s="47">
        <v>4.53494172599882</v>
      </c>
      <c r="K33" s="47">
        <f t="shared" si="6"/>
        <v>1.5172413793103448</v>
      </c>
      <c r="L33" s="47">
        <f t="shared" si="7"/>
        <v>-0.6962605496036619</v>
      </c>
      <c r="M33" s="47">
        <f t="shared" si="8"/>
        <v>0</v>
      </c>
      <c r="N33" s="46">
        <f t="shared" si="9"/>
        <v>-0.6962605496036619</v>
      </c>
      <c r="O33" s="43">
        <f t="shared" si="10"/>
        <v>0.8757535883421365</v>
      </c>
      <c r="P33" s="47">
        <v>4.11338806645549</v>
      </c>
      <c r="Q33" s="47">
        <f t="shared" si="11"/>
        <v>1.161290322580645</v>
      </c>
      <c r="R33" s="47">
        <f t="shared" si="12"/>
        <v>-0.28553673423850856</v>
      </c>
      <c r="S33" s="47">
        <f t="shared" si="13"/>
        <v>0</v>
      </c>
      <c r="T33" s="46">
        <f t="shared" si="14"/>
        <v>-0.28553673423850856</v>
      </c>
      <c r="U33" s="43">
        <f t="shared" si="15"/>
        <v>0.9191643647648121</v>
      </c>
      <c r="V33" s="47">
        <v>3.99636680332527</v>
      </c>
      <c r="W33" s="47">
        <f t="shared" si="16"/>
        <v>0.8</v>
      </c>
      <c r="X33" s="47">
        <f t="shared" si="17"/>
        <v>0.11916436476481207</v>
      </c>
      <c r="Y33" s="47">
        <f t="shared" si="18"/>
        <v>0.11916436476481207</v>
      </c>
      <c r="Z33" s="46">
        <f t="shared" si="19"/>
        <v>0</v>
      </c>
      <c r="AA33" s="43">
        <f t="shared" si="20"/>
        <v>0.9248406123308115</v>
      </c>
      <c r="AB33" s="47">
        <v>3.94090157831686</v>
      </c>
      <c r="AC33" s="47">
        <f t="shared" si="21"/>
        <v>0.6451612903225806</v>
      </c>
      <c r="AD33" s="47">
        <f t="shared" si="22"/>
        <v>0.27967932200823087</v>
      </c>
      <c r="AE33" s="47">
        <f t="shared" si="23"/>
        <v>0.27967932200823087</v>
      </c>
      <c r="AF33" s="46">
        <f t="shared" si="24"/>
        <v>0</v>
      </c>
      <c r="AG33" s="43">
        <f t="shared" si="25"/>
        <v>1.0017880179111653</v>
      </c>
      <c r="AH33" s="47">
        <v>3.89043890450938</v>
      </c>
      <c r="AI33" s="47">
        <f t="shared" si="26"/>
        <v>0.6666666666666667</v>
      </c>
      <c r="AJ33" s="47">
        <f t="shared" si="27"/>
        <v>0.3351213512444986</v>
      </c>
      <c r="AK33" s="47">
        <f t="shared" si="28"/>
        <v>0.3351213512444986</v>
      </c>
      <c r="AL33" s="46">
        <f t="shared" si="29"/>
        <v>0</v>
      </c>
      <c r="AM33" s="43">
        <f t="shared" si="30"/>
        <v>1.0824205016578516</v>
      </c>
      <c r="AN33" s="47">
        <v>3.89043890450938</v>
      </c>
      <c r="AO33" s="47">
        <f t="shared" si="31"/>
        <v>0.6451612903225806</v>
      </c>
      <c r="AP33" s="47">
        <f t="shared" si="32"/>
        <v>0.437259211335271</v>
      </c>
      <c r="AQ33" s="47">
        <f t="shared" si="33"/>
        <v>0.437259211335271</v>
      </c>
      <c r="AR33" s="46">
        <f t="shared" si="34"/>
        <v>0</v>
      </c>
      <c r="AS33" s="43">
        <f t="shared" si="35"/>
        <v>0.95344393023795</v>
      </c>
      <c r="AT33" s="47">
        <v>3.94090157831686</v>
      </c>
      <c r="AU33" s="47">
        <f t="shared" si="36"/>
        <v>0.7741935483870968</v>
      </c>
      <c r="AV33" s="47">
        <f t="shared" si="37"/>
        <v>0.1792503818508533</v>
      </c>
      <c r="AW33" s="47">
        <f t="shared" si="38"/>
        <v>0.1792503818508533</v>
      </c>
      <c r="AX33" s="46">
        <f t="shared" si="39"/>
        <v>0</v>
      </c>
      <c r="AY33" s="43">
        <f t="shared" si="40"/>
        <v>0.8571632679746708</v>
      </c>
      <c r="AZ33" s="47">
        <v>3.94098054241228</v>
      </c>
      <c r="BA33" s="47">
        <f t="shared" si="41"/>
        <v>0.8</v>
      </c>
      <c r="BB33" s="47">
        <f t="shared" si="42"/>
        <v>0.05716326797467075</v>
      </c>
      <c r="BC33" s="47">
        <f t="shared" si="43"/>
        <v>0.05716326797467075</v>
      </c>
      <c r="BD33" s="46">
        <f t="shared" si="44"/>
        <v>0</v>
      </c>
      <c r="BE33" s="43">
        <f t="shared" si="45"/>
        <v>0.7961288037068486</v>
      </c>
      <c r="BF33" s="47">
        <v>4.38755429598441</v>
      </c>
      <c r="BG33" s="47">
        <f t="shared" si="46"/>
        <v>1.161290322580645</v>
      </c>
      <c r="BH33" s="47">
        <f t="shared" si="47"/>
        <v>-0.36516151887379644</v>
      </c>
      <c r="BI33" s="47">
        <f t="shared" si="48"/>
        <v>0</v>
      </c>
      <c r="BJ33" s="46">
        <f t="shared" si="49"/>
        <v>-0.36516151887379644</v>
      </c>
      <c r="BK33" s="43">
        <f t="shared" si="50"/>
        <v>0.6130658436213985</v>
      </c>
      <c r="BL33" s="47">
        <v>4.15637860082304</v>
      </c>
      <c r="BM33" s="47">
        <f t="shared" si="51"/>
        <v>1.4666666666666666</v>
      </c>
      <c r="BN33" s="47">
        <f t="shared" si="52"/>
        <v>-0.8536008230452681</v>
      </c>
      <c r="BO33" s="47">
        <f t="shared" si="53"/>
        <v>0</v>
      </c>
      <c r="BP33" s="46">
        <f t="shared" si="54"/>
        <v>-0.8536008230452681</v>
      </c>
      <c r="BQ33" s="43">
        <f t="shared" si="55"/>
        <v>0.5430107526881713</v>
      </c>
      <c r="BR33" s="47">
        <v>4.15637860082304</v>
      </c>
      <c r="BS33" s="47">
        <f t="shared" si="56"/>
        <v>1.6774193548387097</v>
      </c>
      <c r="BT33" s="47">
        <f t="shared" si="57"/>
        <v>-1.1344086021505384</v>
      </c>
      <c r="BU33" s="47">
        <f t="shared" si="58"/>
        <v>0</v>
      </c>
      <c r="BV33" s="46">
        <f t="shared" si="59"/>
        <v>-1.1344086021505384</v>
      </c>
    </row>
    <row r="34" spans="1:74" ht="12.75">
      <c r="A34" s="31" t="s">
        <v>74</v>
      </c>
      <c r="B34" s="31">
        <v>4</v>
      </c>
      <c r="C34" s="43">
        <f t="shared" si="0"/>
        <v>0.41218637992831597</v>
      </c>
      <c r="D34" s="47">
        <v>2.83950617283951</v>
      </c>
      <c r="E34" s="47">
        <f t="shared" si="1"/>
        <v>1.8064516129032262</v>
      </c>
      <c r="F34" s="47">
        <f t="shared" si="2"/>
        <v>-1.3942652329749103</v>
      </c>
      <c r="G34" s="47">
        <f t="shared" si="3"/>
        <v>0</v>
      </c>
      <c r="H34" s="46">
        <f t="shared" si="4"/>
        <v>-1.3942652329749103</v>
      </c>
      <c r="I34" s="43">
        <f t="shared" si="5"/>
        <v>0.5098290952478506</v>
      </c>
      <c r="J34" s="47">
        <v>2.81619881184527</v>
      </c>
      <c r="K34" s="47">
        <f t="shared" si="6"/>
        <v>1.5172413793103448</v>
      </c>
      <c r="L34" s="47">
        <f t="shared" si="7"/>
        <v>-1.0074122840624942</v>
      </c>
      <c r="M34" s="47">
        <f t="shared" si="8"/>
        <v>0</v>
      </c>
      <c r="N34" s="46">
        <f t="shared" si="9"/>
        <v>-1.0074122840624942</v>
      </c>
      <c r="O34" s="43">
        <f t="shared" si="10"/>
        <v>0.5982871049070044</v>
      </c>
      <c r="P34" s="47">
        <v>2.81013640183593</v>
      </c>
      <c r="Q34" s="47">
        <f t="shared" si="11"/>
        <v>1.161290322580645</v>
      </c>
      <c r="R34" s="47">
        <f t="shared" si="12"/>
        <v>-0.5630032176736406</v>
      </c>
      <c r="S34" s="47">
        <f t="shared" si="13"/>
        <v>0</v>
      </c>
      <c r="T34" s="46">
        <f t="shared" si="14"/>
        <v>-0.5630032176736406</v>
      </c>
      <c r="U34" s="43">
        <f t="shared" si="15"/>
        <v>0.6279439719680401</v>
      </c>
      <c r="V34" s="47">
        <v>2.73019118246974</v>
      </c>
      <c r="W34" s="47">
        <f t="shared" si="16"/>
        <v>0.8</v>
      </c>
      <c r="X34" s="47">
        <f t="shared" si="17"/>
        <v>-0.17205602803195996</v>
      </c>
      <c r="Y34" s="47">
        <f t="shared" si="18"/>
        <v>0</v>
      </c>
      <c r="Z34" s="46">
        <f t="shared" si="19"/>
        <v>-0.17205602803195996</v>
      </c>
      <c r="AA34" s="43">
        <f t="shared" si="20"/>
        <v>0.6318218044636255</v>
      </c>
      <c r="AB34" s="47">
        <v>2.69229909805806</v>
      </c>
      <c r="AC34" s="47">
        <f t="shared" si="21"/>
        <v>0.6451612903225806</v>
      </c>
      <c r="AD34" s="47">
        <f t="shared" si="22"/>
        <v>-0.013339485858955169</v>
      </c>
      <c r="AE34" s="47">
        <f t="shared" si="23"/>
        <v>0</v>
      </c>
      <c r="AF34" s="46">
        <f t="shared" si="24"/>
        <v>-0.013339485858955169</v>
      </c>
      <c r="AG34" s="43">
        <f t="shared" si="25"/>
        <v>0.6843898340185187</v>
      </c>
      <c r="AH34" s="47">
        <v>2.65782459813017</v>
      </c>
      <c r="AI34" s="47">
        <f t="shared" si="26"/>
        <v>0.6666666666666667</v>
      </c>
      <c r="AJ34" s="47">
        <f t="shared" si="27"/>
        <v>0.017723167351851976</v>
      </c>
      <c r="AK34" s="47">
        <f t="shared" si="28"/>
        <v>0.017723167351851976</v>
      </c>
      <c r="AL34" s="46">
        <f t="shared" si="29"/>
        <v>0</v>
      </c>
      <c r="AM34" s="43">
        <f t="shared" si="30"/>
        <v>0.7394753922217006</v>
      </c>
      <c r="AN34" s="47">
        <v>2.65782459813017</v>
      </c>
      <c r="AO34" s="47">
        <f t="shared" si="31"/>
        <v>0.6451612903225806</v>
      </c>
      <c r="AP34" s="47">
        <f t="shared" si="32"/>
        <v>0.09431410189911993</v>
      </c>
      <c r="AQ34" s="47">
        <f t="shared" si="33"/>
        <v>0.09431410189911993</v>
      </c>
      <c r="AR34" s="46">
        <f t="shared" si="34"/>
        <v>0</v>
      </c>
      <c r="AS34" s="43">
        <f t="shared" si="35"/>
        <v>0.6513626850140468</v>
      </c>
      <c r="AT34" s="47">
        <v>2.69229909805806</v>
      </c>
      <c r="AU34" s="47">
        <f t="shared" si="36"/>
        <v>0.7741935483870968</v>
      </c>
      <c r="AV34" s="47">
        <f t="shared" si="37"/>
        <v>-0.12283086337304994</v>
      </c>
      <c r="AW34" s="47">
        <f t="shared" si="38"/>
        <v>0</v>
      </c>
      <c r="AX34" s="46">
        <f t="shared" si="39"/>
        <v>-0.12283086337304994</v>
      </c>
      <c r="AY34" s="43">
        <f t="shared" si="40"/>
        <v>0.5855867870322006</v>
      </c>
      <c r="AZ34" s="47">
        <v>2.69235304382621</v>
      </c>
      <c r="BA34" s="47">
        <f t="shared" si="41"/>
        <v>0.8</v>
      </c>
      <c r="BB34" s="47">
        <f t="shared" si="42"/>
        <v>-0.21441321296779947</v>
      </c>
      <c r="BC34" s="47">
        <f t="shared" si="43"/>
        <v>0</v>
      </c>
      <c r="BD34" s="46">
        <f t="shared" si="44"/>
        <v>-0.21441321296779947</v>
      </c>
      <c r="BE34" s="43">
        <f t="shared" si="45"/>
        <v>0.4943959871019532</v>
      </c>
      <c r="BF34" s="47">
        <v>2.72467121780632</v>
      </c>
      <c r="BG34" s="47">
        <f t="shared" si="46"/>
        <v>1.161290322580645</v>
      </c>
      <c r="BH34" s="47">
        <f t="shared" si="47"/>
        <v>-0.6668943354786918</v>
      </c>
      <c r="BI34" s="47">
        <f t="shared" si="48"/>
        <v>0</v>
      </c>
      <c r="BJ34" s="46">
        <f t="shared" si="49"/>
        <v>-0.6668943354786918</v>
      </c>
      <c r="BK34" s="43">
        <f t="shared" si="50"/>
        <v>0.41882716049382773</v>
      </c>
      <c r="BL34" s="47">
        <v>2.83950617283951</v>
      </c>
      <c r="BM34" s="47">
        <f t="shared" si="51"/>
        <v>1.4666666666666666</v>
      </c>
      <c r="BN34" s="47">
        <f t="shared" si="52"/>
        <v>-1.047839506172839</v>
      </c>
      <c r="BO34" s="47">
        <f t="shared" si="53"/>
        <v>0</v>
      </c>
      <c r="BP34" s="46">
        <f t="shared" si="54"/>
        <v>-1.047839506172839</v>
      </c>
      <c r="BQ34" s="43">
        <f t="shared" si="55"/>
        <v>0.3709677419354843</v>
      </c>
      <c r="BR34" s="47">
        <v>2.83950617283951</v>
      </c>
      <c r="BS34" s="47">
        <f t="shared" si="56"/>
        <v>1.6774193548387097</v>
      </c>
      <c r="BT34" s="47">
        <f t="shared" si="57"/>
        <v>-1.3064516129032255</v>
      </c>
      <c r="BU34" s="47">
        <f t="shared" si="58"/>
        <v>0</v>
      </c>
      <c r="BV34" s="46">
        <f t="shared" si="59"/>
        <v>-1.3064516129032255</v>
      </c>
    </row>
    <row r="35" spans="1:74" ht="12.75">
      <c r="A35" s="31" t="s">
        <v>73</v>
      </c>
      <c r="B35" s="31">
        <v>6</v>
      </c>
      <c r="C35" s="43">
        <f t="shared" si="0"/>
        <v>0</v>
      </c>
      <c r="D35" s="47">
        <v>0</v>
      </c>
      <c r="E35" s="47">
        <f t="shared" si="1"/>
        <v>2.7096774193548394</v>
      </c>
      <c r="F35" s="47">
        <f t="shared" si="2"/>
        <v>-2.7096774193548394</v>
      </c>
      <c r="G35" s="47">
        <f t="shared" si="3"/>
        <v>0</v>
      </c>
      <c r="H35" s="46">
        <f t="shared" si="4"/>
        <v>-2.7096774193548394</v>
      </c>
      <c r="I35" s="43">
        <f t="shared" si="5"/>
        <v>0</v>
      </c>
      <c r="J35" s="47">
        <v>0</v>
      </c>
      <c r="K35" s="47">
        <f t="shared" si="6"/>
        <v>2.275862068965517</v>
      </c>
      <c r="L35" s="47">
        <f t="shared" si="7"/>
        <v>-2.275862068965517</v>
      </c>
      <c r="M35" s="47">
        <f t="shared" si="8"/>
        <v>0</v>
      </c>
      <c r="N35" s="46">
        <f t="shared" si="9"/>
        <v>-2.275862068965517</v>
      </c>
      <c r="O35" s="43">
        <f t="shared" si="10"/>
        <v>0</v>
      </c>
      <c r="P35" s="47">
        <v>0</v>
      </c>
      <c r="Q35" s="47">
        <f t="shared" si="11"/>
        <v>1.7419354838709675</v>
      </c>
      <c r="R35" s="47">
        <f t="shared" si="12"/>
        <v>-1.7419354838709675</v>
      </c>
      <c r="S35" s="47">
        <f t="shared" si="13"/>
        <v>0</v>
      </c>
      <c r="T35" s="46">
        <f t="shared" si="14"/>
        <v>-1.7419354838709675</v>
      </c>
      <c r="U35" s="43">
        <f t="shared" si="15"/>
        <v>0.2751515427029207</v>
      </c>
      <c r="V35" s="47">
        <v>1.19631105523009</v>
      </c>
      <c r="W35" s="47">
        <f t="shared" si="16"/>
        <v>1.2000000000000002</v>
      </c>
      <c r="X35" s="47">
        <f t="shared" si="17"/>
        <v>-0.9248484572970794</v>
      </c>
      <c r="Y35" s="47">
        <f t="shared" si="18"/>
        <v>0</v>
      </c>
      <c r="Z35" s="46">
        <f t="shared" si="19"/>
        <v>-0.9248484572970794</v>
      </c>
      <c r="AA35" s="43">
        <f t="shared" si="20"/>
        <v>0.27685072549810025</v>
      </c>
      <c r="AB35" s="47">
        <v>1.17970755882352</v>
      </c>
      <c r="AC35" s="47">
        <f t="shared" si="21"/>
        <v>0.967741935483871</v>
      </c>
      <c r="AD35" s="47">
        <f t="shared" si="22"/>
        <v>-0.6908912099857707</v>
      </c>
      <c r="AE35" s="47">
        <f t="shared" si="23"/>
        <v>0</v>
      </c>
      <c r="AF35" s="46">
        <f t="shared" si="24"/>
        <v>-0.6908912099857707</v>
      </c>
      <c r="AG35" s="43">
        <f t="shared" si="25"/>
        <v>0.29988490541633267</v>
      </c>
      <c r="AH35" s="47">
        <v>1.16460157443236</v>
      </c>
      <c r="AI35" s="47">
        <f t="shared" si="26"/>
        <v>1</v>
      </c>
      <c r="AJ35" s="47">
        <f t="shared" si="27"/>
        <v>-0.7001150945836674</v>
      </c>
      <c r="AK35" s="47">
        <f t="shared" si="28"/>
        <v>0</v>
      </c>
      <c r="AL35" s="46">
        <f t="shared" si="29"/>
        <v>-0.7001150945836674</v>
      </c>
      <c r="AM35" s="43">
        <f t="shared" si="30"/>
        <v>0.32402221224126143</v>
      </c>
      <c r="AN35" s="47">
        <v>1.16460157443236</v>
      </c>
      <c r="AO35" s="47">
        <f t="shared" si="31"/>
        <v>0.967741935483871</v>
      </c>
      <c r="AP35" s="47">
        <f t="shared" si="32"/>
        <v>-0.6437197232426095</v>
      </c>
      <c r="AQ35" s="47">
        <f t="shared" si="33"/>
        <v>0</v>
      </c>
      <c r="AR35" s="46">
        <f t="shared" si="34"/>
        <v>-0.6437197232426095</v>
      </c>
      <c r="AS35" s="43">
        <f t="shared" si="35"/>
        <v>0.28541311907020644</v>
      </c>
      <c r="AT35" s="47">
        <v>1.17970755882352</v>
      </c>
      <c r="AU35" s="47">
        <f t="shared" si="36"/>
        <v>1.161290322580645</v>
      </c>
      <c r="AV35" s="47">
        <f t="shared" si="37"/>
        <v>-0.8758772035104385</v>
      </c>
      <c r="AW35" s="47">
        <f t="shared" si="38"/>
        <v>0</v>
      </c>
      <c r="AX35" s="46">
        <f t="shared" si="39"/>
        <v>-0.8758772035104385</v>
      </c>
      <c r="AY35" s="43">
        <f t="shared" si="40"/>
        <v>0.256591535282002</v>
      </c>
      <c r="AZ35" s="47">
        <v>1.17973119669886</v>
      </c>
      <c r="BA35" s="47">
        <f t="shared" si="41"/>
        <v>1.2000000000000002</v>
      </c>
      <c r="BB35" s="47">
        <f t="shared" si="42"/>
        <v>-0.9434084647179981</v>
      </c>
      <c r="BC35" s="47">
        <f t="shared" si="43"/>
        <v>0</v>
      </c>
      <c r="BD35" s="46">
        <f t="shared" si="44"/>
        <v>-0.9434084647179981</v>
      </c>
      <c r="BE35" s="43">
        <f t="shared" si="45"/>
        <v>0.2948625198914262</v>
      </c>
      <c r="BF35" s="47">
        <v>1.62502010962386</v>
      </c>
      <c r="BG35" s="47">
        <f t="shared" si="46"/>
        <v>1.7419354838709675</v>
      </c>
      <c r="BH35" s="47">
        <f t="shared" si="47"/>
        <v>-1.4470729639795414</v>
      </c>
      <c r="BI35" s="47">
        <f t="shared" si="48"/>
        <v>0</v>
      </c>
      <c r="BJ35" s="46">
        <f t="shared" si="49"/>
        <v>-1.4470729639795414</v>
      </c>
      <c r="BK35" s="43">
        <f t="shared" si="50"/>
        <v>0</v>
      </c>
      <c r="BL35" s="47">
        <v>0</v>
      </c>
      <c r="BM35" s="47">
        <f t="shared" si="51"/>
        <v>2.1999999999999997</v>
      </c>
      <c r="BN35" s="47">
        <f t="shared" si="52"/>
        <v>-2.1999999999999997</v>
      </c>
      <c r="BO35" s="47">
        <f t="shared" si="53"/>
        <v>0</v>
      </c>
      <c r="BP35" s="46">
        <f t="shared" si="54"/>
        <v>-2.1999999999999997</v>
      </c>
      <c r="BQ35" s="43">
        <f t="shared" si="55"/>
        <v>0</v>
      </c>
      <c r="BR35" s="47">
        <v>0</v>
      </c>
      <c r="BS35" s="47">
        <f t="shared" si="56"/>
        <v>2.5161290322580645</v>
      </c>
      <c r="BT35" s="47">
        <f t="shared" si="57"/>
        <v>-2.5161290322580645</v>
      </c>
      <c r="BU35" s="47">
        <f t="shared" si="58"/>
        <v>0</v>
      </c>
      <c r="BV35" s="46">
        <f t="shared" si="59"/>
        <v>-2.5161290322580645</v>
      </c>
    </row>
    <row r="36" spans="1:74" ht="12.75">
      <c r="A36" s="31" t="s">
        <v>75</v>
      </c>
      <c r="B36" s="31">
        <v>6.5</v>
      </c>
      <c r="C36" s="43">
        <f t="shared" si="0"/>
        <v>0</v>
      </c>
      <c r="D36" s="47">
        <v>0</v>
      </c>
      <c r="E36" s="47">
        <f t="shared" si="1"/>
        <v>2.9354838709677424</v>
      </c>
      <c r="F36" s="47">
        <f t="shared" si="2"/>
        <v>-2.9354838709677424</v>
      </c>
      <c r="G36" s="47">
        <f t="shared" si="3"/>
        <v>0</v>
      </c>
      <c r="H36" s="46">
        <f t="shared" si="4"/>
        <v>-2.9354838709677424</v>
      </c>
      <c r="I36" s="43">
        <f t="shared" si="5"/>
        <v>0</v>
      </c>
      <c r="J36" s="47">
        <v>0</v>
      </c>
      <c r="K36" s="47">
        <f t="shared" si="6"/>
        <v>2.46551724137931</v>
      </c>
      <c r="L36" s="47">
        <f t="shared" si="7"/>
        <v>-2.46551724137931</v>
      </c>
      <c r="M36" s="47">
        <f t="shared" si="8"/>
        <v>0</v>
      </c>
      <c r="N36" s="46">
        <f t="shared" si="9"/>
        <v>-2.46551724137931</v>
      </c>
      <c r="O36" s="43">
        <f t="shared" si="10"/>
        <v>0</v>
      </c>
      <c r="P36" s="47">
        <v>0</v>
      </c>
      <c r="Q36" s="47">
        <f t="shared" si="11"/>
        <v>1.887096774193548</v>
      </c>
      <c r="R36" s="47">
        <f t="shared" si="12"/>
        <v>-1.887096774193548</v>
      </c>
      <c r="S36" s="47">
        <f t="shared" si="13"/>
        <v>0</v>
      </c>
      <c r="T36" s="46">
        <f t="shared" si="14"/>
        <v>-1.887096774193548</v>
      </c>
      <c r="U36" s="43">
        <f t="shared" si="15"/>
        <v>0</v>
      </c>
      <c r="V36" s="47">
        <v>0</v>
      </c>
      <c r="W36" s="47">
        <f t="shared" si="16"/>
        <v>1.3</v>
      </c>
      <c r="X36" s="47">
        <f t="shared" si="17"/>
        <v>-1.3</v>
      </c>
      <c r="Y36" s="47">
        <f t="shared" si="18"/>
        <v>0</v>
      </c>
      <c r="Z36" s="46">
        <f t="shared" si="19"/>
        <v>-1.3</v>
      </c>
      <c r="AA36" s="43">
        <f t="shared" si="20"/>
        <v>0.1628533679400579</v>
      </c>
      <c r="AB36" s="47">
        <v>0.69394562283736</v>
      </c>
      <c r="AC36" s="47">
        <f t="shared" si="21"/>
        <v>1.0483870967741935</v>
      </c>
      <c r="AD36" s="47">
        <f t="shared" si="22"/>
        <v>-0.8855337288341356</v>
      </c>
      <c r="AE36" s="47">
        <f t="shared" si="23"/>
        <v>0</v>
      </c>
      <c r="AF36" s="46">
        <f t="shared" si="24"/>
        <v>-0.8855337288341356</v>
      </c>
      <c r="AG36" s="43">
        <f t="shared" si="25"/>
        <v>0.17640288553901814</v>
      </c>
      <c r="AH36" s="47">
        <v>0.68505974966609</v>
      </c>
      <c r="AI36" s="47">
        <f t="shared" si="26"/>
        <v>1.0833333333333335</v>
      </c>
      <c r="AJ36" s="47">
        <f t="shared" si="27"/>
        <v>-0.9069304477943153</v>
      </c>
      <c r="AK36" s="47">
        <f t="shared" si="28"/>
        <v>0</v>
      </c>
      <c r="AL36" s="46">
        <f t="shared" si="29"/>
        <v>-0.9069304477943153</v>
      </c>
      <c r="AM36" s="43">
        <f t="shared" si="30"/>
        <v>0.19060130131838793</v>
      </c>
      <c r="AN36" s="47">
        <v>0.68505974966609</v>
      </c>
      <c r="AO36" s="47">
        <f t="shared" si="31"/>
        <v>1.0483870967741935</v>
      </c>
      <c r="AP36" s="47">
        <f t="shared" si="32"/>
        <v>-0.8577857954558056</v>
      </c>
      <c r="AQ36" s="47">
        <f t="shared" si="33"/>
        <v>0</v>
      </c>
      <c r="AR36" s="46">
        <f t="shared" si="34"/>
        <v>-0.8577857954558056</v>
      </c>
      <c r="AS36" s="43">
        <f t="shared" si="35"/>
        <v>0.1678900700412968</v>
      </c>
      <c r="AT36" s="47">
        <v>0.69394562283736</v>
      </c>
      <c r="AU36" s="47">
        <f t="shared" si="36"/>
        <v>1.2580645161290323</v>
      </c>
      <c r="AV36" s="47">
        <f t="shared" si="37"/>
        <v>-1.0901744460877354</v>
      </c>
      <c r="AW36" s="47">
        <f t="shared" si="38"/>
        <v>0</v>
      </c>
      <c r="AX36" s="46">
        <f t="shared" si="39"/>
        <v>-1.0901744460877354</v>
      </c>
      <c r="AY36" s="43">
        <f t="shared" si="40"/>
        <v>0.1505003910922145</v>
      </c>
      <c r="AZ36" s="47">
        <v>0.69195582111363</v>
      </c>
      <c r="BA36" s="47">
        <f t="shared" si="41"/>
        <v>1.3</v>
      </c>
      <c r="BB36" s="47">
        <f t="shared" si="42"/>
        <v>-1.1494996089077856</v>
      </c>
      <c r="BC36" s="47">
        <f t="shared" si="43"/>
        <v>0</v>
      </c>
      <c r="BD36" s="46">
        <f t="shared" si="44"/>
        <v>-1.1494996089077856</v>
      </c>
      <c r="BE36" s="43">
        <f t="shared" si="45"/>
        <v>0</v>
      </c>
      <c r="BF36" s="47">
        <v>0</v>
      </c>
      <c r="BG36" s="47">
        <f t="shared" si="46"/>
        <v>1.887096774193548</v>
      </c>
      <c r="BH36" s="47">
        <f t="shared" si="47"/>
        <v>-1.887096774193548</v>
      </c>
      <c r="BI36" s="47">
        <f t="shared" si="48"/>
        <v>0</v>
      </c>
      <c r="BJ36" s="46">
        <f t="shared" si="49"/>
        <v>-1.887096774193548</v>
      </c>
      <c r="BK36" s="43">
        <f t="shared" si="50"/>
        <v>0</v>
      </c>
      <c r="BL36" s="47">
        <v>0</v>
      </c>
      <c r="BM36" s="47">
        <f t="shared" si="51"/>
        <v>2.3833333333333333</v>
      </c>
      <c r="BN36" s="47">
        <f t="shared" si="52"/>
        <v>-2.3833333333333333</v>
      </c>
      <c r="BO36" s="47">
        <f t="shared" si="53"/>
        <v>0</v>
      </c>
      <c r="BP36" s="46">
        <f t="shared" si="54"/>
        <v>-2.3833333333333333</v>
      </c>
      <c r="BQ36" s="43">
        <f t="shared" si="55"/>
        <v>0</v>
      </c>
      <c r="BR36" s="47">
        <v>0</v>
      </c>
      <c r="BS36" s="47">
        <f t="shared" si="56"/>
        <v>2.7258064516129035</v>
      </c>
      <c r="BT36" s="47">
        <f t="shared" si="57"/>
        <v>-2.7258064516129035</v>
      </c>
      <c r="BU36" s="47">
        <f t="shared" si="58"/>
        <v>0</v>
      </c>
      <c r="BV36" s="46">
        <f t="shared" si="59"/>
        <v>-2.7258064516129035</v>
      </c>
    </row>
    <row r="37" spans="1:74" ht="12.75">
      <c r="A37" s="31" t="s">
        <v>68</v>
      </c>
      <c r="B37" s="31">
        <v>6</v>
      </c>
      <c r="C37" s="43">
        <f t="shared" si="0"/>
        <v>0</v>
      </c>
      <c r="D37" s="47">
        <v>0</v>
      </c>
      <c r="E37" s="47">
        <f t="shared" si="1"/>
        <v>2.7096774193548394</v>
      </c>
      <c r="F37" s="47">
        <f t="shared" si="2"/>
        <v>-2.7096774193548394</v>
      </c>
      <c r="G37" s="47">
        <f t="shared" si="3"/>
        <v>0</v>
      </c>
      <c r="H37" s="46">
        <f t="shared" si="4"/>
        <v>-2.7096774193548394</v>
      </c>
      <c r="I37" s="43">
        <f t="shared" si="5"/>
        <v>0</v>
      </c>
      <c r="J37" s="47">
        <v>0</v>
      </c>
      <c r="K37" s="47">
        <f t="shared" si="6"/>
        <v>2.275862068965517</v>
      </c>
      <c r="L37" s="47">
        <f t="shared" si="7"/>
        <v>-2.275862068965517</v>
      </c>
      <c r="M37" s="47">
        <f t="shared" si="8"/>
        <v>0</v>
      </c>
      <c r="N37" s="46">
        <f t="shared" si="9"/>
        <v>-2.275862068965517</v>
      </c>
      <c r="O37" s="43">
        <f t="shared" si="10"/>
        <v>0</v>
      </c>
      <c r="P37" s="47">
        <v>0</v>
      </c>
      <c r="Q37" s="47">
        <f t="shared" si="11"/>
        <v>1.7419354838709675</v>
      </c>
      <c r="R37" s="47">
        <f t="shared" si="12"/>
        <v>-1.7419354838709675</v>
      </c>
      <c r="S37" s="47">
        <f t="shared" si="13"/>
        <v>0</v>
      </c>
      <c r="T37" s="46">
        <f t="shared" si="14"/>
        <v>-1.7419354838709675</v>
      </c>
      <c r="U37" s="43">
        <f t="shared" si="15"/>
        <v>0</v>
      </c>
      <c r="V37" s="47">
        <v>0</v>
      </c>
      <c r="W37" s="47">
        <f t="shared" si="16"/>
        <v>1.2000000000000002</v>
      </c>
      <c r="X37" s="47">
        <f t="shared" si="17"/>
        <v>-1.2000000000000002</v>
      </c>
      <c r="Y37" s="47">
        <f t="shared" si="18"/>
        <v>0</v>
      </c>
      <c r="Z37" s="46">
        <f t="shared" si="19"/>
        <v>-1.2000000000000002</v>
      </c>
      <c r="AA37" s="43">
        <f t="shared" si="20"/>
        <v>0</v>
      </c>
      <c r="AB37" s="47">
        <v>0</v>
      </c>
      <c r="AC37" s="47">
        <f t="shared" si="21"/>
        <v>0.967741935483871</v>
      </c>
      <c r="AD37" s="47">
        <f t="shared" si="22"/>
        <v>-0.967741935483871</v>
      </c>
      <c r="AE37" s="47">
        <f t="shared" si="23"/>
        <v>0</v>
      </c>
      <c r="AF37" s="46">
        <f t="shared" si="24"/>
        <v>-0.967741935483871</v>
      </c>
      <c r="AG37" s="43">
        <f t="shared" si="25"/>
        <v>0</v>
      </c>
      <c r="AH37" s="47">
        <v>0</v>
      </c>
      <c r="AI37" s="47">
        <f t="shared" si="26"/>
        <v>1</v>
      </c>
      <c r="AJ37" s="47">
        <f t="shared" si="27"/>
        <v>-1</v>
      </c>
      <c r="AK37" s="47">
        <f t="shared" si="28"/>
        <v>0</v>
      </c>
      <c r="AL37" s="46">
        <f t="shared" si="29"/>
        <v>-1</v>
      </c>
      <c r="AM37" s="43">
        <f t="shared" si="30"/>
        <v>0</v>
      </c>
      <c r="AN37" s="47">
        <v>0</v>
      </c>
      <c r="AO37" s="47">
        <f t="shared" si="31"/>
        <v>0.967741935483871</v>
      </c>
      <c r="AP37" s="47">
        <f t="shared" si="32"/>
        <v>-0.967741935483871</v>
      </c>
      <c r="AQ37" s="47">
        <f t="shared" si="33"/>
        <v>0</v>
      </c>
      <c r="AR37" s="46">
        <f t="shared" si="34"/>
        <v>-0.967741935483871</v>
      </c>
      <c r="AS37" s="43">
        <f t="shared" si="35"/>
        <v>0</v>
      </c>
      <c r="AT37" s="47">
        <v>0</v>
      </c>
      <c r="AU37" s="47">
        <f t="shared" si="36"/>
        <v>1.161290322580645</v>
      </c>
      <c r="AV37" s="47">
        <f t="shared" si="37"/>
        <v>-1.161290322580645</v>
      </c>
      <c r="AW37" s="47">
        <f t="shared" si="38"/>
        <v>0</v>
      </c>
      <c r="AX37" s="46">
        <f t="shared" si="39"/>
        <v>-1.161290322580645</v>
      </c>
      <c r="AY37" s="43">
        <f t="shared" si="40"/>
        <v>0</v>
      </c>
      <c r="AZ37" s="47">
        <v>0</v>
      </c>
      <c r="BA37" s="47">
        <f t="shared" si="41"/>
        <v>1.2000000000000002</v>
      </c>
      <c r="BB37" s="47">
        <f t="shared" si="42"/>
        <v>-1.2000000000000002</v>
      </c>
      <c r="BC37" s="47">
        <f t="shared" si="43"/>
        <v>0</v>
      </c>
      <c r="BD37" s="46">
        <f t="shared" si="44"/>
        <v>-1.2000000000000002</v>
      </c>
      <c r="BE37" s="43">
        <f t="shared" si="45"/>
        <v>0</v>
      </c>
      <c r="BF37" s="47">
        <v>0</v>
      </c>
      <c r="BG37" s="47">
        <f t="shared" si="46"/>
        <v>1.7419354838709675</v>
      </c>
      <c r="BH37" s="47">
        <f t="shared" si="47"/>
        <v>-1.7419354838709675</v>
      </c>
      <c r="BI37" s="47">
        <f t="shared" si="48"/>
        <v>0</v>
      </c>
      <c r="BJ37" s="46">
        <f t="shared" si="49"/>
        <v>-1.7419354838709675</v>
      </c>
      <c r="BK37" s="43">
        <f t="shared" si="50"/>
        <v>0</v>
      </c>
      <c r="BL37" s="47">
        <v>0</v>
      </c>
      <c r="BM37" s="47">
        <f t="shared" si="51"/>
        <v>2.1999999999999997</v>
      </c>
      <c r="BN37" s="47">
        <f t="shared" si="52"/>
        <v>-2.1999999999999997</v>
      </c>
      <c r="BO37" s="47">
        <f t="shared" si="53"/>
        <v>0</v>
      </c>
      <c r="BP37" s="46">
        <f t="shared" si="54"/>
        <v>-2.1999999999999997</v>
      </c>
      <c r="BQ37" s="43">
        <f t="shared" si="55"/>
        <v>0</v>
      </c>
      <c r="BR37" s="47">
        <v>0</v>
      </c>
      <c r="BS37" s="47">
        <f t="shared" si="56"/>
        <v>2.5161290322580645</v>
      </c>
      <c r="BT37" s="47">
        <f t="shared" si="57"/>
        <v>-2.5161290322580645</v>
      </c>
      <c r="BU37" s="47">
        <f t="shared" si="58"/>
        <v>0</v>
      </c>
      <c r="BV37" s="46">
        <f t="shared" si="59"/>
        <v>-2.5161290322580645</v>
      </c>
    </row>
    <row r="38" spans="1:74" ht="12.75">
      <c r="A38" s="31" t="s">
        <v>69</v>
      </c>
      <c r="B38" s="31">
        <v>4</v>
      </c>
      <c r="C38" s="43">
        <f t="shared" si="0"/>
        <v>0</v>
      </c>
      <c r="D38" s="47">
        <v>0</v>
      </c>
      <c r="E38" s="47">
        <f t="shared" si="1"/>
        <v>1.8064516129032262</v>
      </c>
      <c r="F38" s="47">
        <f t="shared" si="2"/>
        <v>-1.8064516129032262</v>
      </c>
      <c r="G38" s="47">
        <f t="shared" si="3"/>
        <v>0</v>
      </c>
      <c r="H38" s="46">
        <f t="shared" si="4"/>
        <v>-1.8064516129032262</v>
      </c>
      <c r="I38" s="43">
        <f t="shared" si="5"/>
        <v>0</v>
      </c>
      <c r="J38" s="47">
        <v>0</v>
      </c>
      <c r="K38" s="47">
        <f t="shared" si="6"/>
        <v>1.5172413793103448</v>
      </c>
      <c r="L38" s="47">
        <f t="shared" si="7"/>
        <v>-1.5172413793103448</v>
      </c>
      <c r="M38" s="47">
        <f t="shared" si="8"/>
        <v>0</v>
      </c>
      <c r="N38" s="46">
        <f t="shared" si="9"/>
        <v>-1.5172413793103448</v>
      </c>
      <c r="O38" s="43">
        <f t="shared" si="10"/>
        <v>0</v>
      </c>
      <c r="P38" s="47">
        <v>0</v>
      </c>
      <c r="Q38" s="47">
        <f t="shared" si="11"/>
        <v>1.161290322580645</v>
      </c>
      <c r="R38" s="47">
        <f t="shared" si="12"/>
        <v>-1.161290322580645</v>
      </c>
      <c r="S38" s="47">
        <f t="shared" si="13"/>
        <v>0</v>
      </c>
      <c r="T38" s="46">
        <f t="shared" si="14"/>
        <v>-1.161290322580645</v>
      </c>
      <c r="U38" s="43">
        <f t="shared" si="15"/>
        <v>0</v>
      </c>
      <c r="V38" s="47">
        <v>0</v>
      </c>
      <c r="W38" s="47">
        <f t="shared" si="16"/>
        <v>0.8</v>
      </c>
      <c r="X38" s="47">
        <f t="shared" si="17"/>
        <v>-0.8</v>
      </c>
      <c r="Y38" s="47">
        <f t="shared" si="18"/>
        <v>0</v>
      </c>
      <c r="Z38" s="46">
        <f t="shared" si="19"/>
        <v>-0.8</v>
      </c>
      <c r="AA38" s="43">
        <f t="shared" si="20"/>
        <v>0</v>
      </c>
      <c r="AB38" s="47">
        <v>0</v>
      </c>
      <c r="AC38" s="47">
        <f t="shared" si="21"/>
        <v>0.6451612903225806</v>
      </c>
      <c r="AD38" s="47">
        <f t="shared" si="22"/>
        <v>-0.6451612903225806</v>
      </c>
      <c r="AE38" s="47">
        <f t="shared" si="23"/>
        <v>0</v>
      </c>
      <c r="AF38" s="46">
        <f t="shared" si="24"/>
        <v>-0.6451612903225806</v>
      </c>
      <c r="AG38" s="43">
        <f t="shared" si="25"/>
        <v>0</v>
      </c>
      <c r="AH38" s="47">
        <v>0</v>
      </c>
      <c r="AI38" s="47">
        <f t="shared" si="26"/>
        <v>0.6666666666666667</v>
      </c>
      <c r="AJ38" s="47">
        <f t="shared" si="27"/>
        <v>-0.6666666666666667</v>
      </c>
      <c r="AK38" s="47">
        <f t="shared" si="28"/>
        <v>0</v>
      </c>
      <c r="AL38" s="46">
        <f t="shared" si="29"/>
        <v>-0.6666666666666667</v>
      </c>
      <c r="AM38" s="43">
        <f t="shared" si="30"/>
        <v>0</v>
      </c>
      <c r="AN38" s="47">
        <v>0</v>
      </c>
      <c r="AO38" s="47">
        <f t="shared" si="31"/>
        <v>0.6451612903225806</v>
      </c>
      <c r="AP38" s="47">
        <f t="shared" si="32"/>
        <v>-0.6451612903225806</v>
      </c>
      <c r="AQ38" s="47">
        <f t="shared" si="33"/>
        <v>0</v>
      </c>
      <c r="AR38" s="46">
        <f t="shared" si="34"/>
        <v>-0.6451612903225806</v>
      </c>
      <c r="AS38" s="43">
        <f t="shared" si="35"/>
        <v>0</v>
      </c>
      <c r="AT38" s="47">
        <v>0</v>
      </c>
      <c r="AU38" s="47">
        <f t="shared" si="36"/>
        <v>0.7741935483870968</v>
      </c>
      <c r="AV38" s="47">
        <f t="shared" si="37"/>
        <v>-0.7741935483870968</v>
      </c>
      <c r="AW38" s="47">
        <f t="shared" si="38"/>
        <v>0</v>
      </c>
      <c r="AX38" s="46">
        <f t="shared" si="39"/>
        <v>-0.7741935483870968</v>
      </c>
      <c r="AY38" s="43">
        <f t="shared" si="40"/>
        <v>0</v>
      </c>
      <c r="AZ38" s="47">
        <v>0</v>
      </c>
      <c r="BA38" s="47">
        <f t="shared" si="41"/>
        <v>0.8</v>
      </c>
      <c r="BB38" s="47">
        <f t="shared" si="42"/>
        <v>-0.8</v>
      </c>
      <c r="BC38" s="47">
        <f t="shared" si="43"/>
        <v>0</v>
      </c>
      <c r="BD38" s="46">
        <f t="shared" si="44"/>
        <v>-0.8</v>
      </c>
      <c r="BE38" s="43">
        <f t="shared" si="45"/>
        <v>0</v>
      </c>
      <c r="BF38" s="47">
        <v>0</v>
      </c>
      <c r="BG38" s="47">
        <f t="shared" si="46"/>
        <v>1.161290322580645</v>
      </c>
      <c r="BH38" s="47">
        <f t="shared" si="47"/>
        <v>-1.161290322580645</v>
      </c>
      <c r="BI38" s="47">
        <f t="shared" si="48"/>
        <v>0</v>
      </c>
      <c r="BJ38" s="46">
        <f t="shared" si="49"/>
        <v>-1.161290322580645</v>
      </c>
      <c r="BK38" s="43">
        <f t="shared" si="50"/>
        <v>0</v>
      </c>
      <c r="BL38" s="47">
        <v>0</v>
      </c>
      <c r="BM38" s="47">
        <f t="shared" si="51"/>
        <v>1.4666666666666666</v>
      </c>
      <c r="BN38" s="47">
        <f t="shared" si="52"/>
        <v>-1.4666666666666666</v>
      </c>
      <c r="BO38" s="47">
        <f t="shared" si="53"/>
        <v>0</v>
      </c>
      <c r="BP38" s="46">
        <f t="shared" si="54"/>
        <v>-1.4666666666666666</v>
      </c>
      <c r="BQ38" s="43">
        <f t="shared" si="55"/>
        <v>0</v>
      </c>
      <c r="BR38" s="47">
        <v>0</v>
      </c>
      <c r="BS38" s="47">
        <f t="shared" si="56"/>
        <v>1.6774193548387097</v>
      </c>
      <c r="BT38" s="47">
        <f t="shared" si="57"/>
        <v>-1.6774193548387097</v>
      </c>
      <c r="BU38" s="47">
        <f t="shared" si="58"/>
        <v>0</v>
      </c>
      <c r="BV38" s="46">
        <f t="shared" si="59"/>
        <v>-1.6774193548387097</v>
      </c>
    </row>
    <row r="39" spans="1:74" ht="12.75">
      <c r="A39" s="31" t="s">
        <v>70</v>
      </c>
      <c r="B39" s="31">
        <v>4</v>
      </c>
      <c r="C39" s="43">
        <f t="shared" si="0"/>
        <v>0</v>
      </c>
      <c r="D39" s="47">
        <v>0</v>
      </c>
      <c r="E39" s="47">
        <f t="shared" si="1"/>
        <v>1.8064516129032262</v>
      </c>
      <c r="F39" s="47">
        <f t="shared" si="2"/>
        <v>-1.8064516129032262</v>
      </c>
      <c r="G39" s="47">
        <f t="shared" si="3"/>
        <v>0</v>
      </c>
      <c r="H39" s="46">
        <f t="shared" si="4"/>
        <v>-1.8064516129032262</v>
      </c>
      <c r="I39" s="43">
        <f t="shared" si="5"/>
        <v>0</v>
      </c>
      <c r="J39" s="47">
        <v>0</v>
      </c>
      <c r="K39" s="47">
        <f t="shared" si="6"/>
        <v>1.5172413793103448</v>
      </c>
      <c r="L39" s="47">
        <f t="shared" si="7"/>
        <v>-1.5172413793103448</v>
      </c>
      <c r="M39" s="47">
        <f t="shared" si="8"/>
        <v>0</v>
      </c>
      <c r="N39" s="46">
        <f t="shared" si="9"/>
        <v>-1.5172413793103448</v>
      </c>
      <c r="O39" s="43">
        <f t="shared" si="10"/>
        <v>0</v>
      </c>
      <c r="P39" s="47">
        <v>0</v>
      </c>
      <c r="Q39" s="47">
        <f t="shared" si="11"/>
        <v>1.161290322580645</v>
      </c>
      <c r="R39" s="47">
        <f t="shared" si="12"/>
        <v>-1.161290322580645</v>
      </c>
      <c r="S39" s="47">
        <f t="shared" si="13"/>
        <v>0</v>
      </c>
      <c r="T39" s="46">
        <f t="shared" si="14"/>
        <v>-1.161290322580645</v>
      </c>
      <c r="U39" s="43">
        <f t="shared" si="15"/>
        <v>0</v>
      </c>
      <c r="V39" s="47">
        <v>0</v>
      </c>
      <c r="W39" s="47">
        <f t="shared" si="16"/>
        <v>0.8</v>
      </c>
      <c r="X39" s="47">
        <f t="shared" si="17"/>
        <v>-0.8</v>
      </c>
      <c r="Y39" s="47">
        <f t="shared" si="18"/>
        <v>0</v>
      </c>
      <c r="Z39" s="46">
        <f t="shared" si="19"/>
        <v>-0.8</v>
      </c>
      <c r="AA39" s="43">
        <f t="shared" si="20"/>
        <v>0</v>
      </c>
      <c r="AB39" s="47">
        <v>0</v>
      </c>
      <c r="AC39" s="47">
        <f t="shared" si="21"/>
        <v>0.6451612903225806</v>
      </c>
      <c r="AD39" s="47">
        <f t="shared" si="22"/>
        <v>-0.6451612903225806</v>
      </c>
      <c r="AE39" s="47">
        <f t="shared" si="23"/>
        <v>0</v>
      </c>
      <c r="AF39" s="46">
        <f t="shared" si="24"/>
        <v>-0.6451612903225806</v>
      </c>
      <c r="AG39" s="43">
        <f t="shared" si="25"/>
        <v>0</v>
      </c>
      <c r="AH39" s="47">
        <v>0</v>
      </c>
      <c r="AI39" s="47">
        <f t="shared" si="26"/>
        <v>0.6666666666666667</v>
      </c>
      <c r="AJ39" s="47">
        <f t="shared" si="27"/>
        <v>-0.6666666666666667</v>
      </c>
      <c r="AK39" s="47">
        <f t="shared" si="28"/>
        <v>0</v>
      </c>
      <c r="AL39" s="46">
        <f t="shared" si="29"/>
        <v>-0.6666666666666667</v>
      </c>
      <c r="AM39" s="43">
        <f t="shared" si="30"/>
        <v>0</v>
      </c>
      <c r="AN39" s="47">
        <v>0</v>
      </c>
      <c r="AO39" s="47">
        <f t="shared" si="31"/>
        <v>0.6451612903225806</v>
      </c>
      <c r="AP39" s="47">
        <f t="shared" si="32"/>
        <v>-0.6451612903225806</v>
      </c>
      <c r="AQ39" s="47">
        <f t="shared" si="33"/>
        <v>0</v>
      </c>
      <c r="AR39" s="46">
        <f t="shared" si="34"/>
        <v>-0.6451612903225806</v>
      </c>
      <c r="AS39" s="43">
        <f t="shared" si="35"/>
        <v>0</v>
      </c>
      <c r="AT39" s="47">
        <v>0</v>
      </c>
      <c r="AU39" s="47">
        <f t="shared" si="36"/>
        <v>0.7741935483870968</v>
      </c>
      <c r="AV39" s="47">
        <f t="shared" si="37"/>
        <v>-0.7741935483870968</v>
      </c>
      <c r="AW39" s="47">
        <f t="shared" si="38"/>
        <v>0</v>
      </c>
      <c r="AX39" s="46">
        <f t="shared" si="39"/>
        <v>-0.7741935483870968</v>
      </c>
      <c r="AY39" s="43">
        <f t="shared" si="40"/>
        <v>0</v>
      </c>
      <c r="AZ39" s="47">
        <v>0</v>
      </c>
      <c r="BA39" s="47">
        <f t="shared" si="41"/>
        <v>0.8</v>
      </c>
      <c r="BB39" s="47">
        <f t="shared" si="42"/>
        <v>-0.8</v>
      </c>
      <c r="BC39" s="47">
        <f t="shared" si="43"/>
        <v>0</v>
      </c>
      <c r="BD39" s="46">
        <f t="shared" si="44"/>
        <v>-0.8</v>
      </c>
      <c r="BE39" s="43">
        <f t="shared" si="45"/>
        <v>0</v>
      </c>
      <c r="BF39" s="47">
        <v>0</v>
      </c>
      <c r="BG39" s="47">
        <f t="shared" si="46"/>
        <v>1.161290322580645</v>
      </c>
      <c r="BH39" s="47">
        <f t="shared" si="47"/>
        <v>-1.161290322580645</v>
      </c>
      <c r="BI39" s="47">
        <f t="shared" si="48"/>
        <v>0</v>
      </c>
      <c r="BJ39" s="46">
        <f t="shared" si="49"/>
        <v>-1.161290322580645</v>
      </c>
      <c r="BK39" s="43">
        <f t="shared" si="50"/>
        <v>0</v>
      </c>
      <c r="BL39" s="47">
        <v>0</v>
      </c>
      <c r="BM39" s="47">
        <f t="shared" si="51"/>
        <v>1.4666666666666666</v>
      </c>
      <c r="BN39" s="47">
        <f t="shared" si="52"/>
        <v>-1.4666666666666666</v>
      </c>
      <c r="BO39" s="47">
        <f t="shared" si="53"/>
        <v>0</v>
      </c>
      <c r="BP39" s="46">
        <f t="shared" si="54"/>
        <v>-1.4666666666666666</v>
      </c>
      <c r="BQ39" s="43">
        <f t="shared" si="55"/>
        <v>0</v>
      </c>
      <c r="BR39" s="47">
        <v>0</v>
      </c>
      <c r="BS39" s="47">
        <f t="shared" si="56"/>
        <v>1.6774193548387097</v>
      </c>
      <c r="BT39" s="47">
        <f t="shared" si="57"/>
        <v>-1.6774193548387097</v>
      </c>
      <c r="BU39" s="47">
        <f t="shared" si="58"/>
        <v>0</v>
      </c>
      <c r="BV39" s="46">
        <f t="shared" si="59"/>
        <v>-1.6774193548387097</v>
      </c>
    </row>
    <row r="40" spans="1:74" ht="12.75">
      <c r="A40" s="31" t="s">
        <v>71</v>
      </c>
      <c r="B40" s="31">
        <v>3</v>
      </c>
      <c r="C40" s="43">
        <f t="shared" si="0"/>
        <v>0</v>
      </c>
      <c r="D40" s="47">
        <v>0</v>
      </c>
      <c r="E40" s="47">
        <f t="shared" si="1"/>
        <v>1.3548387096774197</v>
      </c>
      <c r="F40" s="47">
        <f t="shared" si="2"/>
        <v>-1.3548387096774197</v>
      </c>
      <c r="G40" s="47">
        <f t="shared" si="3"/>
        <v>0</v>
      </c>
      <c r="H40" s="46">
        <f t="shared" si="4"/>
        <v>-1.3548387096774197</v>
      </c>
      <c r="I40" s="43">
        <f t="shared" si="5"/>
        <v>0</v>
      </c>
      <c r="J40" s="47">
        <v>0</v>
      </c>
      <c r="K40" s="47">
        <f t="shared" si="6"/>
        <v>1.1379310344827585</v>
      </c>
      <c r="L40" s="47">
        <f t="shared" si="7"/>
        <v>-1.1379310344827585</v>
      </c>
      <c r="M40" s="47">
        <f t="shared" si="8"/>
        <v>0</v>
      </c>
      <c r="N40" s="46">
        <f t="shared" si="9"/>
        <v>-1.1379310344827585</v>
      </c>
      <c r="O40" s="43">
        <f t="shared" si="10"/>
        <v>0</v>
      </c>
      <c r="P40" s="47">
        <v>0</v>
      </c>
      <c r="Q40" s="47">
        <f t="shared" si="11"/>
        <v>0.8709677419354838</v>
      </c>
      <c r="R40" s="47">
        <f t="shared" si="12"/>
        <v>-0.8709677419354838</v>
      </c>
      <c r="S40" s="47">
        <f t="shared" si="13"/>
        <v>0</v>
      </c>
      <c r="T40" s="46">
        <f t="shared" si="14"/>
        <v>-0.8709677419354838</v>
      </c>
      <c r="U40" s="43">
        <f t="shared" si="15"/>
        <v>0</v>
      </c>
      <c r="V40" s="47">
        <v>0</v>
      </c>
      <c r="W40" s="47">
        <f t="shared" si="16"/>
        <v>0.6000000000000001</v>
      </c>
      <c r="X40" s="47">
        <f t="shared" si="17"/>
        <v>-0.6000000000000001</v>
      </c>
      <c r="Y40" s="47">
        <f t="shared" si="18"/>
        <v>0</v>
      </c>
      <c r="Z40" s="46">
        <f t="shared" si="19"/>
        <v>-0.6000000000000001</v>
      </c>
      <c r="AA40" s="43">
        <f t="shared" si="20"/>
        <v>0</v>
      </c>
      <c r="AB40" s="47">
        <v>0</v>
      </c>
      <c r="AC40" s="47">
        <f t="shared" si="21"/>
        <v>0.4838709677419355</v>
      </c>
      <c r="AD40" s="47">
        <f t="shared" si="22"/>
        <v>-0.4838709677419355</v>
      </c>
      <c r="AE40" s="47">
        <f t="shared" si="23"/>
        <v>0</v>
      </c>
      <c r="AF40" s="46">
        <f t="shared" si="24"/>
        <v>-0.4838709677419355</v>
      </c>
      <c r="AG40" s="43">
        <f t="shared" si="25"/>
        <v>0</v>
      </c>
      <c r="AH40" s="47">
        <v>0</v>
      </c>
      <c r="AI40" s="47">
        <f t="shared" si="26"/>
        <v>0.5</v>
      </c>
      <c r="AJ40" s="47">
        <f t="shared" si="27"/>
        <v>-0.5</v>
      </c>
      <c r="AK40" s="47">
        <f t="shared" si="28"/>
        <v>0</v>
      </c>
      <c r="AL40" s="46">
        <f t="shared" si="29"/>
        <v>-0.5</v>
      </c>
      <c r="AM40" s="43">
        <f t="shared" si="30"/>
        <v>0</v>
      </c>
      <c r="AN40" s="47">
        <v>0</v>
      </c>
      <c r="AO40" s="47">
        <f t="shared" si="31"/>
        <v>0.4838709677419355</v>
      </c>
      <c r="AP40" s="47">
        <f t="shared" si="32"/>
        <v>-0.4838709677419355</v>
      </c>
      <c r="AQ40" s="47">
        <f t="shared" si="33"/>
        <v>0</v>
      </c>
      <c r="AR40" s="46">
        <f t="shared" si="34"/>
        <v>-0.4838709677419355</v>
      </c>
      <c r="AS40" s="43">
        <f t="shared" si="35"/>
        <v>0</v>
      </c>
      <c r="AT40" s="47">
        <v>0</v>
      </c>
      <c r="AU40" s="47">
        <f t="shared" si="36"/>
        <v>0.5806451612903225</v>
      </c>
      <c r="AV40" s="47">
        <f t="shared" si="37"/>
        <v>-0.5806451612903225</v>
      </c>
      <c r="AW40" s="47">
        <f t="shared" si="38"/>
        <v>0</v>
      </c>
      <c r="AX40" s="46">
        <f t="shared" si="39"/>
        <v>-0.5806451612903225</v>
      </c>
      <c r="AY40" s="43">
        <f t="shared" si="40"/>
        <v>0</v>
      </c>
      <c r="AZ40" s="47">
        <v>0</v>
      </c>
      <c r="BA40" s="47">
        <f t="shared" si="41"/>
        <v>0.6000000000000001</v>
      </c>
      <c r="BB40" s="47">
        <f t="shared" si="42"/>
        <v>-0.6000000000000001</v>
      </c>
      <c r="BC40" s="47">
        <f t="shared" si="43"/>
        <v>0</v>
      </c>
      <c r="BD40" s="46">
        <f t="shared" si="44"/>
        <v>-0.6000000000000001</v>
      </c>
      <c r="BE40" s="43">
        <f t="shared" si="45"/>
        <v>0</v>
      </c>
      <c r="BF40" s="47">
        <v>0</v>
      </c>
      <c r="BG40" s="47">
        <f t="shared" si="46"/>
        <v>0.8709677419354838</v>
      </c>
      <c r="BH40" s="47">
        <f t="shared" si="47"/>
        <v>-0.8709677419354838</v>
      </c>
      <c r="BI40" s="47">
        <f t="shared" si="48"/>
        <v>0</v>
      </c>
      <c r="BJ40" s="46">
        <f t="shared" si="49"/>
        <v>-0.8709677419354838</v>
      </c>
      <c r="BK40" s="43">
        <f t="shared" si="50"/>
        <v>0</v>
      </c>
      <c r="BL40" s="47">
        <v>0</v>
      </c>
      <c r="BM40" s="47">
        <f t="shared" si="51"/>
        <v>1.0999999999999999</v>
      </c>
      <c r="BN40" s="47">
        <f t="shared" si="52"/>
        <v>-1.0999999999999999</v>
      </c>
      <c r="BO40" s="47">
        <f t="shared" si="53"/>
        <v>0</v>
      </c>
      <c r="BP40" s="46">
        <f t="shared" si="54"/>
        <v>-1.0999999999999999</v>
      </c>
      <c r="BQ40" s="43">
        <f t="shared" si="55"/>
        <v>0</v>
      </c>
      <c r="BR40" s="47">
        <v>0</v>
      </c>
      <c r="BS40" s="47">
        <f t="shared" si="56"/>
        <v>1.2580645161290323</v>
      </c>
      <c r="BT40" s="47">
        <f t="shared" si="57"/>
        <v>-1.2580645161290323</v>
      </c>
      <c r="BU40" s="47">
        <f t="shared" si="58"/>
        <v>0</v>
      </c>
      <c r="BV40" s="46">
        <f t="shared" si="59"/>
        <v>-1.2580645161290323</v>
      </c>
    </row>
    <row r="41" spans="1:74" ht="12.75">
      <c r="A41" s="9" t="s">
        <v>40</v>
      </c>
      <c r="B41" s="9">
        <v>2</v>
      </c>
      <c r="C41" s="49">
        <f t="shared" si="0"/>
        <v>0</v>
      </c>
      <c r="D41" s="50">
        <v>0</v>
      </c>
      <c r="E41" s="50">
        <f t="shared" si="1"/>
        <v>0.9032258064516131</v>
      </c>
      <c r="F41" s="50">
        <f t="shared" si="2"/>
        <v>-0.9032258064516131</v>
      </c>
      <c r="G41" s="50">
        <f t="shared" si="3"/>
        <v>0</v>
      </c>
      <c r="H41" s="22">
        <f t="shared" si="4"/>
        <v>-0.9032258064516131</v>
      </c>
      <c r="I41" s="49">
        <f t="shared" si="5"/>
        <v>0</v>
      </c>
      <c r="J41" s="50">
        <v>0</v>
      </c>
      <c r="K41" s="50">
        <f t="shared" si="6"/>
        <v>0.7586206896551724</v>
      </c>
      <c r="L41" s="50">
        <f t="shared" si="7"/>
        <v>-0.7586206896551724</v>
      </c>
      <c r="M41" s="50">
        <f t="shared" si="8"/>
        <v>0</v>
      </c>
      <c r="N41" s="22">
        <f t="shared" si="9"/>
        <v>-0.7586206896551724</v>
      </c>
      <c r="O41" s="49">
        <f t="shared" si="10"/>
        <v>0</v>
      </c>
      <c r="P41" s="50">
        <v>0</v>
      </c>
      <c r="Q41" s="50">
        <f t="shared" si="11"/>
        <v>0.5806451612903225</v>
      </c>
      <c r="R41" s="50">
        <f t="shared" si="12"/>
        <v>-0.5806451612903225</v>
      </c>
      <c r="S41" s="50">
        <f t="shared" si="13"/>
        <v>0</v>
      </c>
      <c r="T41" s="22">
        <f t="shared" si="14"/>
        <v>-0.5806451612903225</v>
      </c>
      <c r="U41" s="49">
        <f t="shared" si="15"/>
        <v>0</v>
      </c>
      <c r="V41" s="50">
        <v>0</v>
      </c>
      <c r="W41" s="50">
        <f t="shared" si="16"/>
        <v>0.4</v>
      </c>
      <c r="X41" s="50">
        <f t="shared" si="17"/>
        <v>-0.4</v>
      </c>
      <c r="Y41" s="50">
        <f t="shared" si="18"/>
        <v>0</v>
      </c>
      <c r="Z41" s="22">
        <f t="shared" si="19"/>
        <v>-0.4</v>
      </c>
      <c r="AA41" s="49">
        <f t="shared" si="20"/>
        <v>0</v>
      </c>
      <c r="AB41" s="50">
        <v>0</v>
      </c>
      <c r="AC41" s="50">
        <f t="shared" si="21"/>
        <v>0.3225806451612903</v>
      </c>
      <c r="AD41" s="50">
        <f t="shared" si="22"/>
        <v>-0.3225806451612903</v>
      </c>
      <c r="AE41" s="50">
        <f t="shared" si="23"/>
        <v>0</v>
      </c>
      <c r="AF41" s="22">
        <f t="shared" si="24"/>
        <v>-0.3225806451612903</v>
      </c>
      <c r="AG41" s="49">
        <f t="shared" si="25"/>
        <v>0</v>
      </c>
      <c r="AH41" s="50">
        <v>0</v>
      </c>
      <c r="AI41" s="50">
        <f t="shared" si="26"/>
        <v>0.33333333333333337</v>
      </c>
      <c r="AJ41" s="50">
        <f t="shared" si="27"/>
        <v>-0.33333333333333337</v>
      </c>
      <c r="AK41" s="50">
        <f t="shared" si="28"/>
        <v>0</v>
      </c>
      <c r="AL41" s="22">
        <f t="shared" si="29"/>
        <v>-0.33333333333333337</v>
      </c>
      <c r="AM41" s="49">
        <f t="shared" si="30"/>
        <v>0</v>
      </c>
      <c r="AN41" s="50">
        <v>0</v>
      </c>
      <c r="AO41" s="50">
        <f t="shared" si="31"/>
        <v>0.3225806451612903</v>
      </c>
      <c r="AP41" s="50">
        <f t="shared" si="32"/>
        <v>-0.3225806451612903</v>
      </c>
      <c r="AQ41" s="50">
        <f t="shared" si="33"/>
        <v>0</v>
      </c>
      <c r="AR41" s="22">
        <f t="shared" si="34"/>
        <v>-0.3225806451612903</v>
      </c>
      <c r="AS41" s="49">
        <f t="shared" si="35"/>
        <v>0</v>
      </c>
      <c r="AT41" s="50">
        <v>0</v>
      </c>
      <c r="AU41" s="50">
        <f t="shared" si="36"/>
        <v>0.3870967741935484</v>
      </c>
      <c r="AV41" s="50">
        <f t="shared" si="37"/>
        <v>-0.3870967741935484</v>
      </c>
      <c r="AW41" s="50">
        <f t="shared" si="38"/>
        <v>0</v>
      </c>
      <c r="AX41" s="22">
        <f t="shared" si="39"/>
        <v>-0.3870967741935484</v>
      </c>
      <c r="AY41" s="49">
        <f t="shared" si="40"/>
        <v>0</v>
      </c>
      <c r="AZ41" s="50">
        <v>0</v>
      </c>
      <c r="BA41" s="50">
        <f t="shared" si="41"/>
        <v>0.4</v>
      </c>
      <c r="BB41" s="50">
        <f t="shared" si="42"/>
        <v>-0.4</v>
      </c>
      <c r="BC41" s="50">
        <f t="shared" si="43"/>
        <v>0</v>
      </c>
      <c r="BD41" s="22">
        <f t="shared" si="44"/>
        <v>-0.4</v>
      </c>
      <c r="BE41" s="49">
        <f t="shared" si="45"/>
        <v>0</v>
      </c>
      <c r="BF41" s="50">
        <v>0</v>
      </c>
      <c r="BG41" s="50">
        <f t="shared" si="46"/>
        <v>0.5806451612903225</v>
      </c>
      <c r="BH41" s="50">
        <f t="shared" si="47"/>
        <v>-0.5806451612903225</v>
      </c>
      <c r="BI41" s="50">
        <f t="shared" si="48"/>
        <v>0</v>
      </c>
      <c r="BJ41" s="22">
        <f t="shared" si="49"/>
        <v>-0.5806451612903225</v>
      </c>
      <c r="BK41" s="49">
        <f t="shared" si="50"/>
        <v>0</v>
      </c>
      <c r="BL41" s="50">
        <v>0</v>
      </c>
      <c r="BM41" s="50">
        <f t="shared" si="51"/>
        <v>0.7333333333333333</v>
      </c>
      <c r="BN41" s="50">
        <f t="shared" si="52"/>
        <v>-0.7333333333333333</v>
      </c>
      <c r="BO41" s="50">
        <f t="shared" si="53"/>
        <v>0</v>
      </c>
      <c r="BP41" s="22">
        <f t="shared" si="54"/>
        <v>-0.7333333333333333</v>
      </c>
      <c r="BQ41" s="49">
        <f t="shared" si="55"/>
        <v>0</v>
      </c>
      <c r="BR41" s="50">
        <v>0</v>
      </c>
      <c r="BS41" s="50">
        <f t="shared" si="56"/>
        <v>0.8387096774193549</v>
      </c>
      <c r="BT41" s="50">
        <f t="shared" si="57"/>
        <v>-0.8387096774193549</v>
      </c>
      <c r="BU41" s="50">
        <f t="shared" si="58"/>
        <v>0</v>
      </c>
      <c r="BV41" s="22">
        <f t="shared" si="59"/>
        <v>-0.8387096774193549</v>
      </c>
    </row>
    <row r="42" spans="1:74" ht="12.75">
      <c r="A42" s="58" t="s">
        <v>87</v>
      </c>
      <c r="B42" s="56">
        <f aca="true" t="shared" si="60" ref="B42:AG42">SUM(B18:B41)</f>
        <v>100</v>
      </c>
      <c r="C42" s="56">
        <f t="shared" si="60"/>
        <v>14.51612903225807</v>
      </c>
      <c r="D42" s="56">
        <f t="shared" si="60"/>
        <v>100.00000000000003</v>
      </c>
      <c r="E42" s="56">
        <f t="shared" si="60"/>
        <v>45.161290322580655</v>
      </c>
      <c r="F42" s="56">
        <f t="shared" si="60"/>
        <v>-30.64516129032259</v>
      </c>
      <c r="G42" s="56">
        <f t="shared" si="60"/>
        <v>0.4635603345280781</v>
      </c>
      <c r="H42" s="56">
        <f t="shared" si="60"/>
        <v>-31.10872162485067</v>
      </c>
      <c r="I42" s="56">
        <f t="shared" si="60"/>
        <v>18.103448275862057</v>
      </c>
      <c r="J42" s="56">
        <f t="shared" si="60"/>
        <v>99.99999999999996</v>
      </c>
      <c r="K42" s="56">
        <f t="shared" si="60"/>
        <v>37.93103448275862</v>
      </c>
      <c r="L42" s="56">
        <f t="shared" si="60"/>
        <v>-19.82758620689656</v>
      </c>
      <c r="M42" s="56">
        <f t="shared" si="60"/>
        <v>3.9107570381513583</v>
      </c>
      <c r="N42" s="56">
        <f t="shared" si="60"/>
        <v>-23.73834324504792</v>
      </c>
      <c r="O42" s="56">
        <f t="shared" si="60"/>
        <v>21.290322580645146</v>
      </c>
      <c r="P42" s="56">
        <f t="shared" si="60"/>
        <v>99.99999999999994</v>
      </c>
      <c r="Q42" s="56">
        <f t="shared" si="60"/>
        <v>29.03225806451612</v>
      </c>
      <c r="R42" s="56">
        <f t="shared" si="60"/>
        <v>-7.74193548387098</v>
      </c>
      <c r="S42" s="56">
        <f t="shared" si="60"/>
        <v>8.85607427133141</v>
      </c>
      <c r="T42" s="56">
        <f t="shared" si="60"/>
        <v>-16.59800975520239</v>
      </c>
      <c r="U42" s="56">
        <f t="shared" si="60"/>
        <v>23.000000000000004</v>
      </c>
      <c r="V42" s="56">
        <f t="shared" si="60"/>
        <v>100.00000000000001</v>
      </c>
      <c r="W42" s="56">
        <f t="shared" si="60"/>
        <v>20.000000000000004</v>
      </c>
      <c r="X42" s="56">
        <f t="shared" si="60"/>
        <v>3.0000000000000053</v>
      </c>
      <c r="Y42" s="56">
        <f t="shared" si="60"/>
        <v>12.874644605893272</v>
      </c>
      <c r="Z42" s="56">
        <f t="shared" si="60"/>
        <v>-9.874644605893268</v>
      </c>
      <c r="AA42" s="56">
        <f t="shared" si="60"/>
        <v>23.467741935483865</v>
      </c>
      <c r="AB42" s="56">
        <f t="shared" si="60"/>
        <v>99.99999999999994</v>
      </c>
      <c r="AC42" s="56">
        <f t="shared" si="60"/>
        <v>16.129032258064516</v>
      </c>
      <c r="AD42" s="56">
        <f t="shared" si="60"/>
        <v>7.3387096774193505</v>
      </c>
      <c r="AE42" s="56">
        <f t="shared" si="60"/>
        <v>14.432107591865615</v>
      </c>
      <c r="AF42" s="56">
        <f t="shared" si="60"/>
        <v>-7.093397914446266</v>
      </c>
      <c r="AG42" s="56">
        <f t="shared" si="60"/>
        <v>25.750571546575713</v>
      </c>
      <c r="AH42" s="56">
        <f aca="true" t="shared" si="61" ref="AH42:BM42">SUM(AH18:AH41)</f>
        <v>100.00221959835231</v>
      </c>
      <c r="AI42" s="56">
        <f t="shared" si="61"/>
        <v>16.666666666666664</v>
      </c>
      <c r="AJ42" s="56">
        <f t="shared" si="61"/>
        <v>9.083904879909051</v>
      </c>
      <c r="AK42" s="56">
        <f t="shared" si="61"/>
        <v>16.278484779401996</v>
      </c>
      <c r="AL42" s="56">
        <f t="shared" si="61"/>
        <v>-7.194579899492949</v>
      </c>
      <c r="AM42" s="56">
        <f t="shared" si="61"/>
        <v>27.821646387048382</v>
      </c>
      <c r="AN42" s="56">
        <f t="shared" si="61"/>
        <v>99.9966420867826</v>
      </c>
      <c r="AO42" s="56">
        <f t="shared" si="61"/>
        <v>16.129032258064516</v>
      </c>
      <c r="AP42" s="56">
        <f t="shared" si="61"/>
        <v>11.692614128983868</v>
      </c>
      <c r="AQ42" s="56">
        <f t="shared" si="61"/>
        <v>18.39163364512674</v>
      </c>
      <c r="AR42" s="56">
        <f t="shared" si="61"/>
        <v>-6.699019516142872</v>
      </c>
      <c r="AS42" s="56">
        <f t="shared" si="61"/>
        <v>24.19354838709676</v>
      </c>
      <c r="AT42" s="56">
        <f t="shared" si="61"/>
        <v>99.99999999999994</v>
      </c>
      <c r="AU42" s="56">
        <f t="shared" si="61"/>
        <v>19.354838709677413</v>
      </c>
      <c r="AV42" s="56">
        <f t="shared" si="61"/>
        <v>4.838709677419345</v>
      </c>
      <c r="AW42" s="56">
        <f t="shared" si="61"/>
        <v>13.869482386027068</v>
      </c>
      <c r="AX42" s="56">
        <f t="shared" si="61"/>
        <v>-9.030772708607723</v>
      </c>
      <c r="AY42" s="56">
        <f t="shared" si="61"/>
        <v>21.750000000000007</v>
      </c>
      <c r="AZ42" s="56">
        <f t="shared" si="61"/>
        <v>100.00000000000001</v>
      </c>
      <c r="BA42" s="56">
        <f t="shared" si="61"/>
        <v>20.000000000000004</v>
      </c>
      <c r="BB42" s="56">
        <f t="shared" si="61"/>
        <v>1.7500000000000027</v>
      </c>
      <c r="BC42" s="56">
        <f t="shared" si="61"/>
        <v>11.507043499080005</v>
      </c>
      <c r="BD42" s="56">
        <f t="shared" si="61"/>
        <v>-9.757043499080003</v>
      </c>
      <c r="BE42" s="56">
        <f t="shared" si="61"/>
        <v>18.1451612903226</v>
      </c>
      <c r="BF42" s="56">
        <f t="shared" si="61"/>
        <v>100.0000000000001</v>
      </c>
      <c r="BG42" s="56">
        <f t="shared" si="61"/>
        <v>29.03225806451612</v>
      </c>
      <c r="BH42" s="56">
        <f t="shared" si="61"/>
        <v>-10.887096774193525</v>
      </c>
      <c r="BI42" s="56">
        <f t="shared" si="61"/>
        <v>5.775092865967781</v>
      </c>
      <c r="BJ42" s="56">
        <f t="shared" si="61"/>
        <v>-16.66218964016131</v>
      </c>
      <c r="BK42" s="56">
        <f t="shared" si="61"/>
        <v>14.750000000000002</v>
      </c>
      <c r="BL42" s="56">
        <f t="shared" si="61"/>
        <v>100.00000000000001</v>
      </c>
      <c r="BM42" s="56">
        <f t="shared" si="61"/>
        <v>36.66666666666666</v>
      </c>
      <c r="BN42" s="56">
        <f aca="true" t="shared" si="62" ref="BN42:BV42">SUM(BN18:BN41)</f>
        <v>-21.91666666666666</v>
      </c>
      <c r="BO42" s="56">
        <f t="shared" si="62"/>
        <v>2.0011316872427996</v>
      </c>
      <c r="BP42" s="56">
        <f t="shared" si="62"/>
        <v>-23.91779835390946</v>
      </c>
      <c r="BQ42" s="56">
        <f t="shared" si="62"/>
        <v>13.064516129032262</v>
      </c>
      <c r="BR42" s="56">
        <f t="shared" si="62"/>
        <v>100.00000000000001</v>
      </c>
      <c r="BS42" s="56">
        <f t="shared" si="62"/>
        <v>41.93548387096774</v>
      </c>
      <c r="BT42" s="56">
        <f t="shared" si="62"/>
        <v>-28.87096774193548</v>
      </c>
      <c r="BU42" s="56">
        <f t="shared" si="62"/>
        <v>0.3010752688172065</v>
      </c>
      <c r="BV42" s="56">
        <f t="shared" si="62"/>
        <v>-29.172043010752688</v>
      </c>
    </row>
    <row r="44" ht="12.75">
      <c r="A44" s="2" t="s">
        <v>67</v>
      </c>
    </row>
    <row r="45" ht="12.75">
      <c r="A45" s="2" t="s">
        <v>1</v>
      </c>
    </row>
    <row r="47" ht="12.75">
      <c r="A47" s="2" t="s">
        <v>7</v>
      </c>
    </row>
    <row r="48" ht="12.75">
      <c r="A48" s="2" t="s">
        <v>31</v>
      </c>
    </row>
    <row r="50" ht="12.75">
      <c r="A50" s="2" t="s">
        <v>60</v>
      </c>
    </row>
    <row r="52" ht="12.75">
      <c r="A52" s="2" t="s">
        <v>0</v>
      </c>
    </row>
    <row r="53" ht="12.75">
      <c r="A53" s="2" t="s">
        <v>45</v>
      </c>
    </row>
    <row r="55" ht="12.75">
      <c r="A55" s="2" t="s">
        <v>49</v>
      </c>
    </row>
    <row r="58" ht="12.75">
      <c r="A58" s="2" t="s">
        <v>34</v>
      </c>
    </row>
  </sheetData>
  <mergeCells count="26">
    <mergeCell ref="AY16:BD16"/>
    <mergeCell ref="BE16:BJ16"/>
    <mergeCell ref="BK16:BP16"/>
    <mergeCell ref="BQ16:BV16"/>
    <mergeCell ref="BK12:BP12"/>
    <mergeCell ref="BQ12:BV12"/>
    <mergeCell ref="C16:H16"/>
    <mergeCell ref="I16:N16"/>
    <mergeCell ref="O16:T16"/>
    <mergeCell ref="U16:Z16"/>
    <mergeCell ref="AA16:AF16"/>
    <mergeCell ref="AG16:AL16"/>
    <mergeCell ref="AM16:AR16"/>
    <mergeCell ref="AS16:AX16"/>
    <mergeCell ref="AM12:AR12"/>
    <mergeCell ref="AS12:AX12"/>
    <mergeCell ref="AY12:BD12"/>
    <mergeCell ref="BE12:BJ12"/>
    <mergeCell ref="O12:T12"/>
    <mergeCell ref="U12:Z12"/>
    <mergeCell ref="AA12:AF12"/>
    <mergeCell ref="AG12:AL12"/>
    <mergeCell ref="A1:I1"/>
    <mergeCell ref="A2:D2"/>
    <mergeCell ref="C12:H12"/>
    <mergeCell ref="I12:N12"/>
  </mergeCells>
  <printOptions/>
  <pageMargins left="0.14" right="0.14" top="0.16" bottom="0.16" header="0.07" footer="0.09"/>
  <pageSetup horizontalDpi="300" verticalDpi="3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9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15.00390625" style="0" customWidth="1"/>
    <col min="2" max="2" width="10.57421875" style="0" customWidth="1"/>
    <col min="3" max="5" width="9.140625" style="0" hidden="1" customWidth="1"/>
    <col min="6" max="6" width="9.140625" style="0" customWidth="1"/>
    <col min="7" max="10" width="9.140625" style="0" hidden="1" customWidth="1"/>
    <col min="11" max="11" width="9.140625" style="0" customWidth="1"/>
  </cols>
  <sheetData>
    <row r="1" spans="1:7" ht="12.75">
      <c r="A1" s="86" t="s">
        <v>86</v>
      </c>
      <c r="B1" s="86"/>
      <c r="C1" s="86"/>
      <c r="D1" s="86"/>
      <c r="E1" s="86"/>
      <c r="F1" s="86"/>
      <c r="G1" s="86"/>
    </row>
    <row r="2" spans="1:2" ht="12.75">
      <c r="A2" s="60" t="s">
        <v>17</v>
      </c>
      <c r="B2" s="2" t="s">
        <v>35</v>
      </c>
    </row>
    <row r="3" spans="1:2" ht="25.5">
      <c r="A3" s="60" t="s">
        <v>80</v>
      </c>
      <c r="B3" s="2" t="s">
        <v>2</v>
      </c>
    </row>
    <row r="4" spans="1:2" ht="38.25">
      <c r="A4" s="60" t="s">
        <v>88</v>
      </c>
      <c r="B4" s="61">
        <v>44700</v>
      </c>
    </row>
    <row r="5" spans="1:2" ht="38.25">
      <c r="A5" s="60" t="s">
        <v>29</v>
      </c>
      <c r="B5" s="61">
        <v>8030</v>
      </c>
    </row>
    <row r="6" spans="1:2" ht="12.75">
      <c r="A6" s="60" t="s">
        <v>13</v>
      </c>
      <c r="B6" s="62">
        <v>167</v>
      </c>
    </row>
    <row r="7" spans="1:2" ht="25.5">
      <c r="A7" s="60" t="s">
        <v>47</v>
      </c>
      <c r="B7" s="62" t="s">
        <v>28</v>
      </c>
    </row>
    <row r="8" spans="1:2" ht="25.5">
      <c r="A8" s="60" t="s">
        <v>43</v>
      </c>
      <c r="B8" s="62" t="s">
        <v>38</v>
      </c>
    </row>
    <row r="9" spans="1:2" ht="25.5">
      <c r="A9" s="60" t="s">
        <v>14</v>
      </c>
      <c r="B9" s="62" t="s">
        <v>44</v>
      </c>
    </row>
    <row r="10" spans="1:2" ht="12.75">
      <c r="A10" s="60" t="s">
        <v>23</v>
      </c>
      <c r="B10" s="63">
        <v>38353</v>
      </c>
    </row>
    <row r="11" spans="1:2" ht="12.75">
      <c r="A11" s="60" t="s">
        <v>21</v>
      </c>
      <c r="B11" s="63">
        <v>38717</v>
      </c>
    </row>
    <row r="13" ht="12.75">
      <c r="A13" s="2" t="s">
        <v>6</v>
      </c>
    </row>
    <row r="14" spans="1:11" ht="38.25">
      <c r="A14" s="59" t="s">
        <v>46</v>
      </c>
      <c r="B14" s="59" t="s">
        <v>72</v>
      </c>
      <c r="C14" s="59" t="s">
        <v>25</v>
      </c>
      <c r="D14" s="59" t="s">
        <v>27</v>
      </c>
      <c r="E14" s="59" t="s">
        <v>37</v>
      </c>
      <c r="F14" s="59" t="s">
        <v>5</v>
      </c>
      <c r="G14" s="59" t="s">
        <v>15</v>
      </c>
      <c r="H14" s="59" t="s">
        <v>3</v>
      </c>
      <c r="I14" s="59" t="s">
        <v>24</v>
      </c>
      <c r="J14" s="59" t="s">
        <v>54</v>
      </c>
      <c r="K14" s="59" t="s">
        <v>66</v>
      </c>
    </row>
    <row r="15" spans="1:10" ht="12.75">
      <c r="A15" s="2">
        <v>1</v>
      </c>
      <c r="B15" s="2">
        <v>1</v>
      </c>
      <c r="C15" s="2">
        <v>1283</v>
      </c>
      <c r="D15" s="2">
        <v>1136</v>
      </c>
      <c r="E15" s="2">
        <v>28</v>
      </c>
      <c r="F15" s="2">
        <v>2446</v>
      </c>
      <c r="G15" s="2">
        <v>589</v>
      </c>
      <c r="H15" s="2">
        <v>948</v>
      </c>
      <c r="I15" s="2">
        <v>1537</v>
      </c>
      <c r="J15" s="2">
        <v>3073</v>
      </c>
    </row>
    <row r="16" spans="1:10" ht="12.75">
      <c r="A16" s="2">
        <v>1</v>
      </c>
      <c r="B16" s="2">
        <v>2</v>
      </c>
      <c r="C16" s="2">
        <v>1291</v>
      </c>
      <c r="D16" s="2">
        <v>1138</v>
      </c>
      <c r="E16" s="2">
        <v>28</v>
      </c>
      <c r="F16" s="2">
        <v>2456</v>
      </c>
      <c r="G16" s="2">
        <v>594</v>
      </c>
      <c r="H16" s="2">
        <v>951</v>
      </c>
      <c r="I16" s="2">
        <v>1545</v>
      </c>
      <c r="J16" s="2">
        <v>3089</v>
      </c>
    </row>
    <row r="17" spans="1:10" ht="12.75">
      <c r="A17" s="2">
        <v>1</v>
      </c>
      <c r="B17" s="2">
        <v>3</v>
      </c>
      <c r="C17" s="2">
        <v>1306</v>
      </c>
      <c r="D17" s="2">
        <v>1144</v>
      </c>
      <c r="E17" s="2">
        <v>28</v>
      </c>
      <c r="F17" s="2">
        <v>2478</v>
      </c>
      <c r="G17" s="2">
        <v>603</v>
      </c>
      <c r="H17" s="2">
        <v>956</v>
      </c>
      <c r="I17" s="2">
        <v>1558</v>
      </c>
      <c r="J17" s="2">
        <v>3107</v>
      </c>
    </row>
    <row r="18" spans="1:10" ht="12.75">
      <c r="A18" s="2">
        <v>1</v>
      </c>
      <c r="B18" s="2">
        <v>4</v>
      </c>
      <c r="C18" s="2">
        <v>1313</v>
      </c>
      <c r="D18" s="2">
        <v>1146</v>
      </c>
      <c r="E18" s="2">
        <v>28</v>
      </c>
      <c r="F18" s="2">
        <v>2487</v>
      </c>
      <c r="G18" s="2">
        <v>608</v>
      </c>
      <c r="H18" s="2">
        <v>958</v>
      </c>
      <c r="I18" s="2">
        <v>1566</v>
      </c>
      <c r="J18" s="2">
        <v>3126</v>
      </c>
    </row>
    <row r="19" spans="1:10" ht="12.75">
      <c r="A19" s="2">
        <v>1</v>
      </c>
      <c r="B19" s="2">
        <v>5</v>
      </c>
      <c r="C19" s="2">
        <v>388</v>
      </c>
      <c r="D19" s="2">
        <v>946</v>
      </c>
      <c r="E19" s="2">
        <v>20</v>
      </c>
      <c r="F19" s="2">
        <v>1354</v>
      </c>
      <c r="G19" s="2">
        <v>180</v>
      </c>
      <c r="H19" s="2">
        <v>941</v>
      </c>
      <c r="I19" s="2">
        <v>1121</v>
      </c>
      <c r="J19" s="2">
        <v>3147</v>
      </c>
    </row>
    <row r="20" spans="1:10" ht="12.75">
      <c r="A20" s="2">
        <v>1</v>
      </c>
      <c r="B20" s="2">
        <v>6</v>
      </c>
      <c r="C20" s="2">
        <v>1347</v>
      </c>
      <c r="D20" s="2">
        <v>1154</v>
      </c>
      <c r="E20" s="2">
        <v>29</v>
      </c>
      <c r="F20" s="2">
        <v>2531</v>
      </c>
      <c r="G20" s="2">
        <v>629</v>
      </c>
      <c r="H20" s="2">
        <v>965</v>
      </c>
      <c r="I20" s="2">
        <v>1593</v>
      </c>
      <c r="J20" s="2">
        <v>3169</v>
      </c>
    </row>
    <row r="21" spans="1:10" ht="12.75">
      <c r="A21" s="2">
        <v>1</v>
      </c>
      <c r="B21" s="2">
        <v>7</v>
      </c>
      <c r="C21" s="2">
        <v>1406</v>
      </c>
      <c r="D21" s="2">
        <v>1171</v>
      </c>
      <c r="E21" s="2">
        <v>29</v>
      </c>
      <c r="F21" s="2">
        <v>2606</v>
      </c>
      <c r="G21" s="2">
        <v>657</v>
      </c>
      <c r="H21" s="2">
        <v>970</v>
      </c>
      <c r="I21" s="2">
        <v>1627</v>
      </c>
      <c r="J21" s="2">
        <v>3193</v>
      </c>
    </row>
    <row r="22" spans="1:10" ht="12.75">
      <c r="A22" s="2">
        <v>1</v>
      </c>
      <c r="B22" s="2">
        <v>8</v>
      </c>
      <c r="C22" s="2">
        <v>1389</v>
      </c>
      <c r="D22" s="2">
        <v>1167</v>
      </c>
      <c r="E22" s="2">
        <v>29</v>
      </c>
      <c r="F22" s="2">
        <v>2585</v>
      </c>
      <c r="G22" s="2">
        <v>652</v>
      </c>
      <c r="H22" s="2">
        <v>973</v>
      </c>
      <c r="I22" s="2">
        <v>1626</v>
      </c>
      <c r="J22" s="2">
        <v>3217</v>
      </c>
    </row>
    <row r="23" spans="1:10" ht="12.75">
      <c r="A23" s="2">
        <v>1</v>
      </c>
      <c r="B23" s="2">
        <v>9</v>
      </c>
      <c r="C23" s="2">
        <v>775</v>
      </c>
      <c r="D23" s="2">
        <v>1042</v>
      </c>
      <c r="E23" s="2">
        <v>24</v>
      </c>
      <c r="F23" s="2">
        <v>1841</v>
      </c>
      <c r="G23" s="2">
        <v>369</v>
      </c>
      <c r="H23" s="2">
        <v>962</v>
      </c>
      <c r="I23" s="2">
        <v>1331</v>
      </c>
      <c r="J23" s="2">
        <v>3244</v>
      </c>
    </row>
    <row r="24" spans="1:10" ht="12.75">
      <c r="A24" s="2">
        <v>1</v>
      </c>
      <c r="B24" s="2">
        <v>10</v>
      </c>
      <c r="C24" s="2">
        <v>785</v>
      </c>
      <c r="D24" s="2">
        <v>1008</v>
      </c>
      <c r="E24" s="2">
        <v>23</v>
      </c>
      <c r="F24" s="2">
        <v>1816</v>
      </c>
      <c r="G24" s="2">
        <v>363</v>
      </c>
      <c r="H24" s="2">
        <v>910</v>
      </c>
      <c r="I24" s="2">
        <v>1273</v>
      </c>
      <c r="J24" s="2">
        <v>3271</v>
      </c>
    </row>
    <row r="25" spans="1:10" ht="12.75">
      <c r="A25" s="2">
        <v>1</v>
      </c>
      <c r="B25" s="2">
        <v>11</v>
      </c>
      <c r="C25" s="2">
        <v>1500</v>
      </c>
      <c r="D25" s="2">
        <v>1190</v>
      </c>
      <c r="E25" s="2">
        <v>31</v>
      </c>
      <c r="F25" s="2">
        <v>2720</v>
      </c>
      <c r="G25" s="2">
        <v>713</v>
      </c>
      <c r="H25" s="2">
        <v>984</v>
      </c>
      <c r="I25" s="2">
        <v>1697</v>
      </c>
      <c r="J25" s="2">
        <v>3300</v>
      </c>
    </row>
    <row r="26" spans="1:10" ht="12.75">
      <c r="A26" s="2">
        <v>1</v>
      </c>
      <c r="B26" s="2">
        <v>12</v>
      </c>
      <c r="C26" s="2">
        <v>1566</v>
      </c>
      <c r="D26" s="2">
        <v>1206</v>
      </c>
      <c r="E26" s="2">
        <v>31</v>
      </c>
      <c r="F26" s="2">
        <v>2803</v>
      </c>
      <c r="G26" s="2">
        <v>747</v>
      </c>
      <c r="H26" s="2">
        <v>990</v>
      </c>
      <c r="I26" s="2">
        <v>1736</v>
      </c>
      <c r="J26" s="2">
        <v>3330</v>
      </c>
    </row>
    <row r="27" spans="1:10" ht="12.75">
      <c r="A27" s="2">
        <v>1</v>
      </c>
      <c r="B27" s="2">
        <v>13</v>
      </c>
      <c r="C27" s="2">
        <v>1523</v>
      </c>
      <c r="D27" s="2">
        <v>1177</v>
      </c>
      <c r="E27" s="2">
        <v>31</v>
      </c>
      <c r="F27" s="2">
        <v>2731</v>
      </c>
      <c r="G27" s="2">
        <v>732</v>
      </c>
      <c r="H27" s="2">
        <v>976</v>
      </c>
      <c r="I27" s="2">
        <v>1709</v>
      </c>
      <c r="J27" s="2">
        <v>3362</v>
      </c>
    </row>
    <row r="28" spans="1:10" ht="12.75">
      <c r="A28" s="2">
        <v>1</v>
      </c>
      <c r="B28" s="2">
        <v>14</v>
      </c>
      <c r="C28" s="2">
        <v>1549</v>
      </c>
      <c r="D28" s="2">
        <v>1221</v>
      </c>
      <c r="E28" s="2">
        <v>32</v>
      </c>
      <c r="F28" s="2">
        <v>2802</v>
      </c>
      <c r="G28" s="2">
        <v>746</v>
      </c>
      <c r="H28" s="2">
        <v>1011</v>
      </c>
      <c r="I28" s="2">
        <v>1757</v>
      </c>
      <c r="J28" s="2">
        <v>3395</v>
      </c>
    </row>
    <row r="29" spans="1:10" ht="12.75">
      <c r="A29" s="2">
        <v>1</v>
      </c>
      <c r="B29" s="2">
        <v>15</v>
      </c>
      <c r="C29" s="2">
        <v>199</v>
      </c>
      <c r="D29" s="2">
        <v>952</v>
      </c>
      <c r="E29" s="2">
        <v>20</v>
      </c>
      <c r="F29" s="2">
        <v>1170</v>
      </c>
      <c r="G29" s="2">
        <v>97</v>
      </c>
      <c r="H29" s="2">
        <v>1000</v>
      </c>
      <c r="I29" s="2">
        <v>1096</v>
      </c>
      <c r="J29" s="2">
        <v>3429</v>
      </c>
    </row>
    <row r="30" spans="1:10" ht="12.75">
      <c r="A30" s="2">
        <v>1</v>
      </c>
      <c r="B30" s="2">
        <v>16</v>
      </c>
      <c r="C30" s="2">
        <v>22</v>
      </c>
      <c r="D30" s="2">
        <v>567</v>
      </c>
      <c r="E30" s="2">
        <v>11</v>
      </c>
      <c r="F30" s="2">
        <v>601</v>
      </c>
      <c r="G30" s="2">
        <v>11</v>
      </c>
      <c r="H30" s="2">
        <v>621</v>
      </c>
      <c r="I30" s="2">
        <v>631</v>
      </c>
      <c r="J30" s="2">
        <v>3465</v>
      </c>
    </row>
    <row r="31" spans="1:10" ht="12.75">
      <c r="A31" s="2">
        <v>1</v>
      </c>
      <c r="B31" s="2">
        <v>17</v>
      </c>
      <c r="C31" s="2">
        <v>45</v>
      </c>
      <c r="D31" s="2">
        <v>711</v>
      </c>
      <c r="E31" s="2">
        <v>14</v>
      </c>
      <c r="F31" s="2">
        <v>770</v>
      </c>
      <c r="G31" s="2">
        <v>22</v>
      </c>
      <c r="H31" s="2">
        <v>774</v>
      </c>
      <c r="I31" s="2">
        <v>796</v>
      </c>
      <c r="J31" s="2">
        <v>3502</v>
      </c>
    </row>
    <row r="32" spans="1:10" ht="12.75">
      <c r="A32" s="2">
        <v>1</v>
      </c>
      <c r="B32" s="2">
        <v>18</v>
      </c>
      <c r="C32" s="2">
        <v>18</v>
      </c>
      <c r="D32" s="2">
        <v>499</v>
      </c>
      <c r="E32" s="2">
        <v>10</v>
      </c>
      <c r="F32" s="2">
        <v>527</v>
      </c>
      <c r="G32" s="2">
        <v>9</v>
      </c>
      <c r="H32" s="2">
        <v>547</v>
      </c>
      <c r="I32" s="2">
        <v>556</v>
      </c>
      <c r="J32" s="2">
        <v>3540</v>
      </c>
    </row>
    <row r="33" spans="1:10" ht="12.75">
      <c r="A33" s="2">
        <v>1</v>
      </c>
      <c r="B33" s="2">
        <v>19</v>
      </c>
      <c r="C33" s="2">
        <v>1691</v>
      </c>
      <c r="D33" s="2">
        <v>1255</v>
      </c>
      <c r="E33" s="2">
        <v>34</v>
      </c>
      <c r="F33" s="2">
        <v>2980</v>
      </c>
      <c r="G33" s="2">
        <v>837</v>
      </c>
      <c r="H33" s="2">
        <v>1040</v>
      </c>
      <c r="I33" s="2">
        <v>1877</v>
      </c>
      <c r="J33" s="2">
        <v>3579</v>
      </c>
    </row>
    <row r="34" spans="1:10" ht="12.75">
      <c r="A34" s="2">
        <v>1</v>
      </c>
      <c r="B34" s="2">
        <v>20</v>
      </c>
      <c r="C34" s="2">
        <v>1693</v>
      </c>
      <c r="D34" s="2">
        <v>1281</v>
      </c>
      <c r="E34" s="2">
        <v>34</v>
      </c>
      <c r="F34" s="2">
        <v>3008</v>
      </c>
      <c r="G34" s="2">
        <v>840</v>
      </c>
      <c r="H34" s="2">
        <v>1062</v>
      </c>
      <c r="I34" s="2">
        <v>1902</v>
      </c>
      <c r="J34" s="2">
        <v>3620</v>
      </c>
    </row>
    <row r="35" spans="1:10" ht="12.75">
      <c r="A35" s="2">
        <v>1</v>
      </c>
      <c r="B35" s="2">
        <v>21</v>
      </c>
      <c r="C35" s="2">
        <v>1754</v>
      </c>
      <c r="D35" s="2">
        <v>1284</v>
      </c>
      <c r="E35" s="2">
        <v>35</v>
      </c>
      <c r="F35" s="2">
        <v>3072</v>
      </c>
      <c r="G35" s="2">
        <v>876</v>
      </c>
      <c r="H35" s="2">
        <v>1061</v>
      </c>
      <c r="I35" s="2">
        <v>1937</v>
      </c>
      <c r="J35" s="2">
        <v>3662</v>
      </c>
    </row>
    <row r="36" spans="1:10" ht="12.75">
      <c r="A36" s="2">
        <v>1</v>
      </c>
      <c r="B36" s="2">
        <v>22</v>
      </c>
      <c r="C36" s="2">
        <v>1739</v>
      </c>
      <c r="D36" s="2">
        <v>1297</v>
      </c>
      <c r="E36" s="2">
        <v>35</v>
      </c>
      <c r="F36" s="2">
        <v>3071</v>
      </c>
      <c r="G36" s="2">
        <v>874</v>
      </c>
      <c r="H36" s="2">
        <v>1079</v>
      </c>
      <c r="I36" s="2">
        <v>1952</v>
      </c>
      <c r="J36" s="2">
        <v>3705</v>
      </c>
    </row>
    <row r="37" spans="1:10" ht="12.75">
      <c r="A37" s="2">
        <v>1</v>
      </c>
      <c r="B37" s="2">
        <v>23</v>
      </c>
      <c r="C37" s="2">
        <v>637</v>
      </c>
      <c r="D37" s="2">
        <v>1033</v>
      </c>
      <c r="E37" s="2">
        <v>24</v>
      </c>
      <c r="F37" s="2">
        <v>1694</v>
      </c>
      <c r="G37" s="2">
        <v>319</v>
      </c>
      <c r="H37" s="2">
        <v>989</v>
      </c>
      <c r="I37" s="2">
        <v>1308</v>
      </c>
      <c r="J37" s="2">
        <v>3749</v>
      </c>
    </row>
    <row r="38" spans="1:10" ht="12.75">
      <c r="A38" s="2">
        <v>1</v>
      </c>
      <c r="B38" s="2">
        <v>24</v>
      </c>
      <c r="C38" s="2">
        <v>993</v>
      </c>
      <c r="D38" s="2">
        <v>1189</v>
      </c>
      <c r="E38" s="2">
        <v>29</v>
      </c>
      <c r="F38" s="2">
        <v>2211</v>
      </c>
      <c r="G38" s="2">
        <v>501</v>
      </c>
      <c r="H38" s="2">
        <v>1089</v>
      </c>
      <c r="I38" s="2">
        <v>1591</v>
      </c>
      <c r="J38" s="2">
        <v>3795</v>
      </c>
    </row>
    <row r="39" spans="1:10" ht="12.75">
      <c r="A39" s="2">
        <v>1</v>
      </c>
      <c r="B39" s="2">
        <v>25</v>
      </c>
      <c r="C39" s="2">
        <v>1580</v>
      </c>
      <c r="D39" s="2">
        <v>1299</v>
      </c>
      <c r="E39" s="2">
        <v>35</v>
      </c>
      <c r="F39" s="2">
        <v>2914</v>
      </c>
      <c r="G39" s="2">
        <v>811</v>
      </c>
      <c r="H39" s="2">
        <v>1112</v>
      </c>
      <c r="I39" s="2">
        <v>1923</v>
      </c>
      <c r="J39" s="2">
        <v>3842</v>
      </c>
    </row>
    <row r="40" spans="1:10" ht="12.75">
      <c r="A40" s="2">
        <v>1</v>
      </c>
      <c r="B40" s="2">
        <v>26</v>
      </c>
      <c r="C40" s="2">
        <v>826</v>
      </c>
      <c r="D40" s="2">
        <v>1181</v>
      </c>
      <c r="E40" s="2">
        <v>28</v>
      </c>
      <c r="F40" s="2">
        <v>2036</v>
      </c>
      <c r="G40" s="2">
        <v>429</v>
      </c>
      <c r="H40" s="2">
        <v>1120</v>
      </c>
      <c r="I40" s="2">
        <v>1549</v>
      </c>
      <c r="J40" s="2">
        <v>3890</v>
      </c>
    </row>
    <row r="41" spans="1:10" ht="12.75">
      <c r="A41" s="2">
        <v>1</v>
      </c>
      <c r="B41" s="2">
        <v>27</v>
      </c>
      <c r="C41" s="2">
        <v>1884</v>
      </c>
      <c r="D41" s="2">
        <v>1354</v>
      </c>
      <c r="E41" s="2">
        <v>38</v>
      </c>
      <c r="F41" s="2">
        <v>3276</v>
      </c>
      <c r="G41" s="2">
        <v>975</v>
      </c>
      <c r="H41" s="2">
        <v>1128</v>
      </c>
      <c r="I41" s="2">
        <v>2104</v>
      </c>
      <c r="J41" s="2">
        <v>3939</v>
      </c>
    </row>
    <row r="42" spans="1:10" ht="12.75">
      <c r="A42" s="2">
        <v>1</v>
      </c>
      <c r="B42" s="2">
        <v>28</v>
      </c>
      <c r="C42" s="2">
        <v>1610</v>
      </c>
      <c r="D42" s="2">
        <v>1228</v>
      </c>
      <c r="E42" s="2">
        <v>35</v>
      </c>
      <c r="F42" s="2">
        <v>2873</v>
      </c>
      <c r="G42" s="2">
        <v>847</v>
      </c>
      <c r="H42" s="2">
        <v>1060</v>
      </c>
      <c r="I42" s="2">
        <v>1908</v>
      </c>
      <c r="J42" s="2">
        <v>3989</v>
      </c>
    </row>
    <row r="43" spans="1:10" ht="12.75">
      <c r="A43" s="2">
        <v>1</v>
      </c>
      <c r="B43" s="2">
        <v>29</v>
      </c>
      <c r="C43" s="2">
        <v>231</v>
      </c>
      <c r="D43" s="2">
        <v>1099</v>
      </c>
      <c r="E43" s="2">
        <v>23</v>
      </c>
      <c r="F43" s="2">
        <v>1354</v>
      </c>
      <c r="G43" s="2">
        <v>119</v>
      </c>
      <c r="H43" s="2">
        <v>1154</v>
      </c>
      <c r="I43" s="2">
        <v>1273</v>
      </c>
      <c r="J43" s="2">
        <v>4040</v>
      </c>
    </row>
    <row r="44" spans="1:10" ht="12.75">
      <c r="A44" s="2">
        <v>1</v>
      </c>
      <c r="B44" s="2">
        <v>30</v>
      </c>
      <c r="C44" s="2">
        <v>1971</v>
      </c>
      <c r="D44" s="2">
        <v>1395</v>
      </c>
      <c r="E44" s="2">
        <v>40</v>
      </c>
      <c r="F44" s="2">
        <v>3406</v>
      </c>
      <c r="G44" s="2">
        <v>1039</v>
      </c>
      <c r="H44" s="2">
        <v>1164</v>
      </c>
      <c r="I44" s="2">
        <v>2203</v>
      </c>
      <c r="J44" s="2">
        <v>4093</v>
      </c>
    </row>
    <row r="45" spans="1:10" ht="12.75">
      <c r="A45" s="2">
        <v>1</v>
      </c>
      <c r="B45" s="2">
        <v>31</v>
      </c>
      <c r="C45" s="2">
        <v>2000</v>
      </c>
      <c r="D45" s="2">
        <v>1409</v>
      </c>
      <c r="E45" s="2">
        <v>41</v>
      </c>
      <c r="F45" s="2">
        <v>3450</v>
      </c>
      <c r="G45" s="2">
        <v>1062</v>
      </c>
      <c r="H45" s="2">
        <v>1177</v>
      </c>
      <c r="I45" s="2">
        <v>2239</v>
      </c>
      <c r="J45" s="2">
        <v>4146</v>
      </c>
    </row>
    <row r="46" spans="1:10" ht="12.75">
      <c r="A46" s="2">
        <v>2</v>
      </c>
      <c r="B46" s="2">
        <v>1</v>
      </c>
      <c r="C46" s="2">
        <v>1958</v>
      </c>
      <c r="D46" s="2">
        <v>1427</v>
      </c>
      <c r="E46" s="2">
        <v>41</v>
      </c>
      <c r="F46" s="2">
        <v>3426</v>
      </c>
      <c r="G46" s="2">
        <v>1046</v>
      </c>
      <c r="H46" s="2">
        <v>1202</v>
      </c>
      <c r="I46" s="2">
        <v>2248</v>
      </c>
      <c r="J46" s="2">
        <v>4201</v>
      </c>
    </row>
    <row r="47" spans="1:10" ht="12.75">
      <c r="A47" s="2">
        <v>2</v>
      </c>
      <c r="B47" s="2">
        <v>2</v>
      </c>
      <c r="C47" s="2">
        <v>1974</v>
      </c>
      <c r="D47" s="2">
        <v>1446</v>
      </c>
      <c r="E47" s="2">
        <v>41</v>
      </c>
      <c r="F47" s="2">
        <v>3461</v>
      </c>
      <c r="G47" s="2">
        <v>1061</v>
      </c>
      <c r="H47" s="2">
        <v>1220</v>
      </c>
      <c r="I47" s="2">
        <v>2281</v>
      </c>
      <c r="J47" s="2">
        <v>4257</v>
      </c>
    </row>
    <row r="48" spans="1:10" ht="12.75">
      <c r="A48" s="2">
        <v>2</v>
      </c>
      <c r="B48" s="2">
        <v>3</v>
      </c>
      <c r="C48" s="2">
        <v>1976</v>
      </c>
      <c r="D48" s="2">
        <v>1463</v>
      </c>
      <c r="E48" s="2">
        <v>42</v>
      </c>
      <c r="F48" s="2">
        <v>3480</v>
      </c>
      <c r="G48" s="2">
        <v>1069</v>
      </c>
      <c r="H48" s="2">
        <v>1239</v>
      </c>
      <c r="I48" s="2">
        <v>2308</v>
      </c>
      <c r="J48" s="2">
        <v>4313</v>
      </c>
    </row>
    <row r="49" spans="1:10" ht="12.75">
      <c r="A49" s="2">
        <v>2</v>
      </c>
      <c r="B49" s="2">
        <v>4</v>
      </c>
      <c r="C49" s="2">
        <v>944</v>
      </c>
      <c r="D49" s="2">
        <v>1255</v>
      </c>
      <c r="E49" s="2">
        <v>31</v>
      </c>
      <c r="F49" s="2">
        <v>2229</v>
      </c>
      <c r="G49" s="2">
        <v>515</v>
      </c>
      <c r="H49" s="2">
        <v>1193</v>
      </c>
      <c r="I49" s="2">
        <v>1708</v>
      </c>
      <c r="J49" s="2">
        <v>4371</v>
      </c>
    </row>
    <row r="50" spans="1:10" ht="12.75">
      <c r="A50" s="2">
        <v>2</v>
      </c>
      <c r="B50" s="2">
        <v>5</v>
      </c>
      <c r="C50" s="2">
        <v>8</v>
      </c>
      <c r="D50" s="2">
        <v>403</v>
      </c>
      <c r="E50" s="2">
        <v>8</v>
      </c>
      <c r="F50" s="2">
        <v>418</v>
      </c>
      <c r="G50" s="2">
        <v>4</v>
      </c>
      <c r="H50" s="2">
        <v>442</v>
      </c>
      <c r="I50" s="2">
        <v>446</v>
      </c>
      <c r="J50" s="2">
        <v>4430</v>
      </c>
    </row>
    <row r="51" spans="1:10" ht="12.75">
      <c r="A51" s="2">
        <v>2</v>
      </c>
      <c r="B51" s="2">
        <v>6</v>
      </c>
      <c r="C51" s="2">
        <v>542</v>
      </c>
      <c r="D51" s="2">
        <v>1181</v>
      </c>
      <c r="E51" s="2">
        <v>27</v>
      </c>
      <c r="F51" s="2">
        <v>1750</v>
      </c>
      <c r="G51" s="2">
        <v>295</v>
      </c>
      <c r="H51" s="2">
        <v>1184</v>
      </c>
      <c r="I51" s="2">
        <v>1478</v>
      </c>
      <c r="J51" s="2">
        <v>4489</v>
      </c>
    </row>
    <row r="52" spans="1:10" ht="12.75">
      <c r="A52" s="2">
        <v>2</v>
      </c>
      <c r="B52" s="2">
        <v>7</v>
      </c>
      <c r="C52" s="2">
        <v>687</v>
      </c>
      <c r="D52" s="2">
        <v>1292</v>
      </c>
      <c r="E52" s="2">
        <v>30</v>
      </c>
      <c r="F52" s="2">
        <v>2009</v>
      </c>
      <c r="G52" s="2">
        <v>383</v>
      </c>
      <c r="H52" s="2">
        <v>1274</v>
      </c>
      <c r="I52" s="2">
        <v>1657</v>
      </c>
      <c r="J52" s="2">
        <v>4550</v>
      </c>
    </row>
    <row r="53" spans="1:10" ht="12.75">
      <c r="A53" s="2">
        <v>2</v>
      </c>
      <c r="B53" s="2">
        <v>8</v>
      </c>
      <c r="C53" s="2">
        <v>2359</v>
      </c>
      <c r="D53" s="2">
        <v>1502</v>
      </c>
      <c r="E53" s="2">
        <v>47</v>
      </c>
      <c r="F53" s="2">
        <v>3907</v>
      </c>
      <c r="G53" s="2">
        <v>1318</v>
      </c>
      <c r="H53" s="2">
        <v>1251</v>
      </c>
      <c r="I53" s="2">
        <v>2569</v>
      </c>
      <c r="J53" s="2">
        <v>4611</v>
      </c>
    </row>
    <row r="54" spans="1:10" ht="12.75">
      <c r="A54" s="2">
        <v>2</v>
      </c>
      <c r="B54" s="2">
        <v>9</v>
      </c>
      <c r="C54" s="2">
        <v>2602</v>
      </c>
      <c r="D54" s="2">
        <v>1518</v>
      </c>
      <c r="E54" s="2">
        <v>49</v>
      </c>
      <c r="F54" s="2">
        <v>4168</v>
      </c>
      <c r="G54" s="2">
        <v>1460</v>
      </c>
      <c r="H54" s="2">
        <v>1236</v>
      </c>
      <c r="I54" s="2">
        <v>2696</v>
      </c>
      <c r="J54" s="2">
        <v>4673</v>
      </c>
    </row>
    <row r="55" spans="1:10" ht="12.75">
      <c r="A55" s="2">
        <v>2</v>
      </c>
      <c r="B55" s="2">
        <v>10</v>
      </c>
      <c r="C55" s="2">
        <v>2581</v>
      </c>
      <c r="D55" s="2">
        <v>1547</v>
      </c>
      <c r="E55" s="2">
        <v>49</v>
      </c>
      <c r="F55" s="2">
        <v>4177</v>
      </c>
      <c r="G55" s="2">
        <v>1458</v>
      </c>
      <c r="H55" s="2">
        <v>1267</v>
      </c>
      <c r="I55" s="2">
        <v>2724</v>
      </c>
      <c r="J55" s="2">
        <v>4737</v>
      </c>
    </row>
    <row r="56" spans="1:10" ht="12.75">
      <c r="A56" s="2">
        <v>2</v>
      </c>
      <c r="B56" s="2">
        <v>11</v>
      </c>
      <c r="C56" s="2">
        <v>1820</v>
      </c>
      <c r="D56" s="2">
        <v>1572</v>
      </c>
      <c r="E56" s="2">
        <v>44</v>
      </c>
      <c r="F56" s="2">
        <v>3436</v>
      </c>
      <c r="G56" s="2">
        <v>1038</v>
      </c>
      <c r="H56" s="2">
        <v>1402</v>
      </c>
      <c r="I56" s="2">
        <v>2440</v>
      </c>
      <c r="J56" s="2">
        <v>4801</v>
      </c>
    </row>
    <row r="57" spans="1:10" ht="12.75">
      <c r="A57" s="2">
        <v>2</v>
      </c>
      <c r="B57" s="2">
        <v>12</v>
      </c>
      <c r="C57" s="2">
        <v>407</v>
      </c>
      <c r="D57" s="2">
        <v>1177</v>
      </c>
      <c r="E57" s="2">
        <v>26</v>
      </c>
      <c r="F57" s="2">
        <v>1609</v>
      </c>
      <c r="G57" s="2">
        <v>235</v>
      </c>
      <c r="H57" s="2">
        <v>1208</v>
      </c>
      <c r="I57" s="2">
        <v>1443</v>
      </c>
      <c r="J57" s="2">
        <v>4865</v>
      </c>
    </row>
    <row r="58" spans="1:10" ht="12.75">
      <c r="A58" s="2">
        <v>2</v>
      </c>
      <c r="B58" s="2">
        <v>13</v>
      </c>
      <c r="C58" s="2">
        <v>2519</v>
      </c>
      <c r="D58" s="2">
        <v>1613</v>
      </c>
      <c r="E58" s="2">
        <v>51</v>
      </c>
      <c r="F58" s="2">
        <v>4182</v>
      </c>
      <c r="G58" s="2">
        <v>1453</v>
      </c>
      <c r="H58" s="2">
        <v>1347</v>
      </c>
      <c r="I58" s="2">
        <v>2800</v>
      </c>
      <c r="J58" s="2">
        <v>4931</v>
      </c>
    </row>
    <row r="59" spans="1:10" ht="12.75">
      <c r="A59" s="2">
        <v>2</v>
      </c>
      <c r="B59" s="2">
        <v>14</v>
      </c>
      <c r="C59" s="2">
        <v>2578</v>
      </c>
      <c r="D59" s="2">
        <v>1624</v>
      </c>
      <c r="E59" s="2">
        <v>52</v>
      </c>
      <c r="F59" s="2">
        <v>4254</v>
      </c>
      <c r="G59" s="2">
        <v>1498</v>
      </c>
      <c r="H59" s="2">
        <v>1356</v>
      </c>
      <c r="I59" s="2">
        <v>2853</v>
      </c>
      <c r="J59" s="2">
        <v>4997</v>
      </c>
    </row>
    <row r="60" spans="1:10" ht="12.75">
      <c r="A60" s="2">
        <v>2</v>
      </c>
      <c r="B60" s="2">
        <v>15</v>
      </c>
      <c r="C60" s="2">
        <v>2465</v>
      </c>
      <c r="D60" s="2">
        <v>1636</v>
      </c>
      <c r="E60" s="2">
        <v>51</v>
      </c>
      <c r="F60" s="2">
        <v>4153</v>
      </c>
      <c r="G60" s="2">
        <v>1444</v>
      </c>
      <c r="H60" s="2">
        <v>1392</v>
      </c>
      <c r="I60" s="2">
        <v>2837</v>
      </c>
      <c r="J60" s="2">
        <v>5064</v>
      </c>
    </row>
    <row r="61" spans="1:10" ht="12.75">
      <c r="A61" s="2">
        <v>2</v>
      </c>
      <c r="B61" s="2">
        <v>16</v>
      </c>
      <c r="C61" s="2">
        <v>1876</v>
      </c>
      <c r="D61" s="2">
        <v>1767</v>
      </c>
      <c r="E61" s="2">
        <v>48</v>
      </c>
      <c r="F61" s="2">
        <v>3691</v>
      </c>
      <c r="G61" s="2">
        <v>1099</v>
      </c>
      <c r="H61" s="2">
        <v>1579</v>
      </c>
      <c r="I61" s="2">
        <v>2678</v>
      </c>
      <c r="J61" s="2">
        <v>5132</v>
      </c>
    </row>
    <row r="62" spans="1:10" ht="12.75">
      <c r="A62" s="2">
        <v>2</v>
      </c>
      <c r="B62" s="2">
        <v>17</v>
      </c>
      <c r="C62" s="2">
        <v>2013</v>
      </c>
      <c r="D62" s="2">
        <v>1674</v>
      </c>
      <c r="E62" s="2">
        <v>49</v>
      </c>
      <c r="F62" s="2">
        <v>3736</v>
      </c>
      <c r="G62" s="2">
        <v>1196</v>
      </c>
      <c r="H62" s="2">
        <v>1501</v>
      </c>
      <c r="I62" s="2">
        <v>2697</v>
      </c>
      <c r="J62" s="2">
        <v>5201</v>
      </c>
    </row>
    <row r="63" spans="1:10" ht="12.75">
      <c r="A63" s="2">
        <v>2</v>
      </c>
      <c r="B63" s="2">
        <v>18</v>
      </c>
      <c r="C63" s="2">
        <v>2855</v>
      </c>
      <c r="D63" s="2">
        <v>1645</v>
      </c>
      <c r="E63" s="2">
        <v>56</v>
      </c>
      <c r="F63" s="2">
        <v>4556</v>
      </c>
      <c r="G63" s="2">
        <v>1708</v>
      </c>
      <c r="H63" s="2">
        <v>1370</v>
      </c>
      <c r="I63" s="2">
        <v>3078</v>
      </c>
      <c r="J63" s="2">
        <v>5270</v>
      </c>
    </row>
    <row r="64" spans="1:10" ht="12.75">
      <c r="A64" s="2">
        <v>2</v>
      </c>
      <c r="B64" s="2">
        <v>19</v>
      </c>
      <c r="C64" s="2">
        <v>168</v>
      </c>
      <c r="D64" s="2">
        <v>1184</v>
      </c>
      <c r="E64" s="2">
        <v>25</v>
      </c>
      <c r="F64" s="2">
        <v>1377</v>
      </c>
      <c r="G64" s="2">
        <v>102</v>
      </c>
      <c r="H64" s="2">
        <v>1270</v>
      </c>
      <c r="I64" s="2">
        <v>1372</v>
      </c>
      <c r="J64" s="2">
        <v>5339</v>
      </c>
    </row>
    <row r="65" spans="1:10" ht="12.75">
      <c r="A65" s="2">
        <v>2</v>
      </c>
      <c r="B65" s="2">
        <v>20</v>
      </c>
      <c r="C65" s="2">
        <v>674</v>
      </c>
      <c r="D65" s="2">
        <v>1403</v>
      </c>
      <c r="E65" s="2">
        <v>33</v>
      </c>
      <c r="F65" s="2">
        <v>2110</v>
      </c>
      <c r="G65" s="2">
        <v>414</v>
      </c>
      <c r="H65" s="2">
        <v>1417</v>
      </c>
      <c r="I65" s="2">
        <v>1830</v>
      </c>
      <c r="J65" s="2">
        <v>5410</v>
      </c>
    </row>
    <row r="66" spans="1:10" ht="12.75">
      <c r="A66" s="2">
        <v>2</v>
      </c>
      <c r="B66" s="2">
        <v>21</v>
      </c>
      <c r="C66" s="2">
        <v>22</v>
      </c>
      <c r="D66" s="2">
        <v>731</v>
      </c>
      <c r="E66" s="2">
        <v>15</v>
      </c>
      <c r="F66" s="2">
        <v>767</v>
      </c>
      <c r="G66" s="2">
        <v>13</v>
      </c>
      <c r="H66" s="2">
        <v>801</v>
      </c>
      <c r="I66" s="2">
        <v>814</v>
      </c>
      <c r="J66" s="2">
        <v>5481</v>
      </c>
    </row>
    <row r="67" spans="1:10" ht="12.75">
      <c r="A67" s="2">
        <v>2</v>
      </c>
      <c r="B67" s="2">
        <v>22</v>
      </c>
      <c r="C67" s="2">
        <v>415</v>
      </c>
      <c r="D67" s="2">
        <v>1692</v>
      </c>
      <c r="E67" s="2">
        <v>37</v>
      </c>
      <c r="F67" s="2">
        <v>2144</v>
      </c>
      <c r="G67" s="2">
        <v>256</v>
      </c>
      <c r="H67" s="2">
        <v>1778</v>
      </c>
      <c r="I67" s="2">
        <v>2033</v>
      </c>
      <c r="J67" s="2">
        <v>5552</v>
      </c>
    </row>
    <row r="68" spans="1:10" ht="12.75">
      <c r="A68" s="2">
        <v>2</v>
      </c>
      <c r="B68" s="2">
        <v>23</v>
      </c>
      <c r="C68" s="2">
        <v>797</v>
      </c>
      <c r="D68" s="2">
        <v>1643</v>
      </c>
      <c r="E68" s="2">
        <v>39</v>
      </c>
      <c r="F68" s="2">
        <v>2479</v>
      </c>
      <c r="G68" s="2">
        <v>496</v>
      </c>
      <c r="H68" s="2">
        <v>1646</v>
      </c>
      <c r="I68" s="2">
        <v>2142</v>
      </c>
      <c r="J68" s="2">
        <v>5624</v>
      </c>
    </row>
    <row r="69" spans="1:10" ht="12.75">
      <c r="A69" s="2">
        <v>2</v>
      </c>
      <c r="B69" s="2">
        <v>24</v>
      </c>
      <c r="C69" s="2">
        <v>462</v>
      </c>
      <c r="D69" s="2">
        <v>1567</v>
      </c>
      <c r="E69" s="2">
        <v>35</v>
      </c>
      <c r="F69" s="2">
        <v>2064</v>
      </c>
      <c r="G69" s="2">
        <v>289</v>
      </c>
      <c r="H69" s="2">
        <v>1633</v>
      </c>
      <c r="I69" s="2">
        <v>1922</v>
      </c>
      <c r="J69" s="2">
        <v>5696</v>
      </c>
    </row>
    <row r="70" spans="1:10" ht="12.75">
      <c r="A70" s="2">
        <v>2</v>
      </c>
      <c r="B70" s="2">
        <v>25</v>
      </c>
      <c r="C70" s="2">
        <v>2311</v>
      </c>
      <c r="D70" s="2">
        <v>1775</v>
      </c>
      <c r="E70" s="2">
        <v>55</v>
      </c>
      <c r="F70" s="2">
        <v>4140</v>
      </c>
      <c r="G70" s="2">
        <v>1457</v>
      </c>
      <c r="H70" s="2">
        <v>1573</v>
      </c>
      <c r="I70" s="2">
        <v>3030</v>
      </c>
      <c r="J70" s="2">
        <v>5769</v>
      </c>
    </row>
    <row r="71" spans="1:10" ht="12.75">
      <c r="A71" s="2">
        <v>2</v>
      </c>
      <c r="B71" s="2">
        <v>26</v>
      </c>
      <c r="C71" s="2">
        <v>2660</v>
      </c>
      <c r="D71" s="2">
        <v>1853</v>
      </c>
      <c r="E71" s="2">
        <v>60</v>
      </c>
      <c r="F71" s="2">
        <v>4572</v>
      </c>
      <c r="G71" s="2">
        <v>1684</v>
      </c>
      <c r="H71" s="2">
        <v>1618</v>
      </c>
      <c r="I71" s="2">
        <v>3302</v>
      </c>
      <c r="J71" s="2">
        <v>5843</v>
      </c>
    </row>
    <row r="72" spans="1:10" ht="12.75">
      <c r="A72" s="2">
        <v>2</v>
      </c>
      <c r="B72" s="2">
        <v>27</v>
      </c>
      <c r="C72" s="2">
        <v>3051</v>
      </c>
      <c r="D72" s="2">
        <v>1799</v>
      </c>
      <c r="E72" s="2">
        <v>63</v>
      </c>
      <c r="F72" s="2">
        <v>4913</v>
      </c>
      <c r="G72" s="2">
        <v>1946</v>
      </c>
      <c r="H72" s="2">
        <v>1535</v>
      </c>
      <c r="I72" s="2">
        <v>3480</v>
      </c>
      <c r="J72" s="2">
        <v>5916</v>
      </c>
    </row>
    <row r="73" spans="1:10" ht="12.75">
      <c r="A73" s="2">
        <v>2</v>
      </c>
      <c r="B73" s="2">
        <v>28</v>
      </c>
      <c r="C73" s="2">
        <v>1256</v>
      </c>
      <c r="D73" s="2">
        <v>1639</v>
      </c>
      <c r="E73" s="2">
        <v>43</v>
      </c>
      <c r="F73" s="2">
        <v>2938</v>
      </c>
      <c r="G73" s="2">
        <v>806</v>
      </c>
      <c r="H73" s="2">
        <v>1590</v>
      </c>
      <c r="I73" s="2">
        <v>2395</v>
      </c>
      <c r="J73" s="2">
        <v>5990</v>
      </c>
    </row>
    <row r="74" spans="1:10" ht="12.75">
      <c r="A74" s="2">
        <v>3</v>
      </c>
      <c r="B74" s="2">
        <v>1</v>
      </c>
      <c r="C74" s="2">
        <v>2655</v>
      </c>
      <c r="D74" s="2">
        <v>1916</v>
      </c>
      <c r="E74" s="2">
        <v>62</v>
      </c>
      <c r="F74" s="2">
        <v>4633</v>
      </c>
      <c r="G74" s="2">
        <v>1715</v>
      </c>
      <c r="H74" s="2">
        <v>1696</v>
      </c>
      <c r="I74" s="2">
        <v>3410</v>
      </c>
      <c r="J74" s="2">
        <v>6065</v>
      </c>
    </row>
    <row r="75" spans="1:10" ht="12.75">
      <c r="A75" s="2">
        <v>3</v>
      </c>
      <c r="B75" s="2">
        <v>2</v>
      </c>
      <c r="C75" s="2">
        <v>3173</v>
      </c>
      <c r="D75" s="2">
        <v>1825</v>
      </c>
      <c r="E75" s="2">
        <v>66</v>
      </c>
      <c r="F75" s="2">
        <v>5064</v>
      </c>
      <c r="G75" s="2">
        <v>2068</v>
      </c>
      <c r="H75" s="2">
        <v>1567</v>
      </c>
      <c r="I75" s="2">
        <v>3635</v>
      </c>
      <c r="J75" s="2">
        <v>6140</v>
      </c>
    </row>
    <row r="76" spans="1:10" ht="12.75">
      <c r="A76" s="2">
        <v>3</v>
      </c>
      <c r="B76" s="2">
        <v>3</v>
      </c>
      <c r="C76" s="2">
        <v>80</v>
      </c>
      <c r="D76" s="2">
        <v>1096</v>
      </c>
      <c r="E76" s="2">
        <v>23</v>
      </c>
      <c r="F76" s="2">
        <v>1199</v>
      </c>
      <c r="G76" s="2">
        <v>52</v>
      </c>
      <c r="H76" s="2">
        <v>1192</v>
      </c>
      <c r="I76" s="2">
        <v>1244</v>
      </c>
      <c r="J76" s="2">
        <v>6215</v>
      </c>
    </row>
    <row r="77" spans="1:10" ht="12.75">
      <c r="A77" s="2">
        <v>3</v>
      </c>
      <c r="B77" s="2">
        <v>4</v>
      </c>
      <c r="C77" s="2">
        <v>1375</v>
      </c>
      <c r="D77" s="2">
        <v>2050</v>
      </c>
      <c r="E77" s="2">
        <v>53</v>
      </c>
      <c r="F77" s="2">
        <v>3478</v>
      </c>
      <c r="G77" s="2">
        <v>909</v>
      </c>
      <c r="H77" s="2">
        <v>2005</v>
      </c>
      <c r="I77" s="2">
        <v>2914</v>
      </c>
      <c r="J77" s="2">
        <v>6290</v>
      </c>
    </row>
    <row r="78" spans="1:10" ht="12.75">
      <c r="A78" s="2">
        <v>3</v>
      </c>
      <c r="B78" s="2">
        <v>5</v>
      </c>
      <c r="C78" s="2">
        <v>691</v>
      </c>
      <c r="D78" s="2">
        <v>1871</v>
      </c>
      <c r="E78" s="2">
        <v>43</v>
      </c>
      <c r="F78" s="2">
        <v>2605</v>
      </c>
      <c r="G78" s="2">
        <v>462</v>
      </c>
      <c r="H78" s="2">
        <v>1931</v>
      </c>
      <c r="I78" s="2">
        <v>2393</v>
      </c>
      <c r="J78" s="2">
        <v>6365</v>
      </c>
    </row>
    <row r="79" spans="1:10" ht="12.75">
      <c r="A79" s="2">
        <v>3</v>
      </c>
      <c r="B79" s="2">
        <v>6</v>
      </c>
      <c r="C79" s="2">
        <v>3510</v>
      </c>
      <c r="D79" s="2">
        <v>1818</v>
      </c>
      <c r="E79" s="2">
        <v>71</v>
      </c>
      <c r="F79" s="2">
        <v>5399</v>
      </c>
      <c r="G79" s="2">
        <v>2354</v>
      </c>
      <c r="H79" s="2">
        <v>1563</v>
      </c>
      <c r="I79" s="2">
        <v>3917</v>
      </c>
      <c r="J79" s="2">
        <v>6441</v>
      </c>
    </row>
    <row r="80" spans="1:10" ht="12.75">
      <c r="A80" s="2">
        <v>3</v>
      </c>
      <c r="B80" s="2">
        <v>7</v>
      </c>
      <c r="C80" s="2">
        <v>3614</v>
      </c>
      <c r="D80" s="2">
        <v>1804</v>
      </c>
      <c r="E80" s="2">
        <v>72</v>
      </c>
      <c r="F80" s="2">
        <v>5490</v>
      </c>
      <c r="G80" s="2">
        <v>2441</v>
      </c>
      <c r="H80" s="2">
        <v>1547</v>
      </c>
      <c r="I80" s="2">
        <v>3987</v>
      </c>
      <c r="J80" s="2">
        <v>6517</v>
      </c>
    </row>
    <row r="81" spans="1:10" ht="12.75">
      <c r="A81" s="2">
        <v>3</v>
      </c>
      <c r="B81" s="2">
        <v>8</v>
      </c>
      <c r="C81" s="2">
        <v>3626</v>
      </c>
      <c r="D81" s="2">
        <v>1819</v>
      </c>
      <c r="E81" s="2">
        <v>73</v>
      </c>
      <c r="F81" s="2">
        <v>5517</v>
      </c>
      <c r="G81" s="2">
        <v>2465</v>
      </c>
      <c r="H81" s="2">
        <v>1565</v>
      </c>
      <c r="I81" s="2">
        <v>4030</v>
      </c>
      <c r="J81" s="2">
        <v>6593</v>
      </c>
    </row>
    <row r="82" spans="1:10" ht="12.75">
      <c r="A82" s="2">
        <v>3</v>
      </c>
      <c r="B82" s="2">
        <v>9</v>
      </c>
      <c r="C82" s="2">
        <v>3707</v>
      </c>
      <c r="D82" s="2">
        <v>1820</v>
      </c>
      <c r="E82" s="2">
        <v>74</v>
      </c>
      <c r="F82" s="2">
        <v>5601</v>
      </c>
      <c r="G82" s="2">
        <v>2539</v>
      </c>
      <c r="H82" s="2">
        <v>1567</v>
      </c>
      <c r="I82" s="2">
        <v>4105</v>
      </c>
      <c r="J82" s="2">
        <v>6669</v>
      </c>
    </row>
    <row r="83" spans="1:10" ht="12.75">
      <c r="A83" s="2">
        <v>3</v>
      </c>
      <c r="B83" s="2">
        <v>10</v>
      </c>
      <c r="C83" s="2">
        <v>3821</v>
      </c>
      <c r="D83" s="2">
        <v>1803</v>
      </c>
      <c r="E83" s="2">
        <v>76</v>
      </c>
      <c r="F83" s="2">
        <v>5700</v>
      </c>
      <c r="G83" s="2">
        <v>2635</v>
      </c>
      <c r="H83" s="2">
        <v>1552</v>
      </c>
      <c r="I83" s="2">
        <v>4187</v>
      </c>
      <c r="J83" s="2">
        <v>6746</v>
      </c>
    </row>
    <row r="84" spans="1:10" ht="12.75">
      <c r="A84" s="2">
        <v>3</v>
      </c>
      <c r="B84" s="2">
        <v>11</v>
      </c>
      <c r="C84" s="2">
        <v>3816</v>
      </c>
      <c r="D84" s="2">
        <v>1771</v>
      </c>
      <c r="E84" s="2">
        <v>76</v>
      </c>
      <c r="F84" s="2">
        <v>5662</v>
      </c>
      <c r="G84" s="2">
        <v>2649</v>
      </c>
      <c r="H84" s="2">
        <v>1534</v>
      </c>
      <c r="I84" s="2">
        <v>4183</v>
      </c>
      <c r="J84" s="2">
        <v>6822</v>
      </c>
    </row>
    <row r="85" spans="1:10" ht="12.75">
      <c r="A85" s="2">
        <v>3</v>
      </c>
      <c r="B85" s="2">
        <v>12</v>
      </c>
      <c r="C85" s="2">
        <v>3855</v>
      </c>
      <c r="D85" s="2">
        <v>1835</v>
      </c>
      <c r="E85" s="2">
        <v>78</v>
      </c>
      <c r="F85" s="2">
        <v>5768</v>
      </c>
      <c r="G85" s="2">
        <v>2696</v>
      </c>
      <c r="H85" s="2">
        <v>1590</v>
      </c>
      <c r="I85" s="2">
        <v>4286</v>
      </c>
      <c r="J85" s="2">
        <v>6899</v>
      </c>
    </row>
    <row r="86" spans="1:10" ht="12.75">
      <c r="A86" s="2">
        <v>3</v>
      </c>
      <c r="B86" s="2">
        <v>13</v>
      </c>
      <c r="C86" s="2">
        <v>3926</v>
      </c>
      <c r="D86" s="2">
        <v>1835</v>
      </c>
      <c r="E86" s="2">
        <v>79</v>
      </c>
      <c r="F86" s="2">
        <v>5839</v>
      </c>
      <c r="G86" s="2">
        <v>2764</v>
      </c>
      <c r="H86" s="2">
        <v>1591</v>
      </c>
      <c r="I86" s="2">
        <v>4355</v>
      </c>
      <c r="J86" s="2">
        <v>6975</v>
      </c>
    </row>
    <row r="87" spans="1:10" ht="12.75">
      <c r="A87" s="2">
        <v>3</v>
      </c>
      <c r="B87" s="2">
        <v>14</v>
      </c>
      <c r="C87" s="2">
        <v>3478</v>
      </c>
      <c r="D87" s="2">
        <v>1782</v>
      </c>
      <c r="E87" s="2">
        <v>73</v>
      </c>
      <c r="F87" s="2">
        <v>5333</v>
      </c>
      <c r="G87" s="2">
        <v>2463</v>
      </c>
      <c r="H87" s="2">
        <v>1593</v>
      </c>
      <c r="I87" s="2">
        <v>4056</v>
      </c>
      <c r="J87" s="2">
        <v>7052</v>
      </c>
    </row>
    <row r="88" spans="1:10" ht="12.75">
      <c r="A88" s="2">
        <v>3</v>
      </c>
      <c r="B88" s="2">
        <v>15</v>
      </c>
      <c r="C88" s="2">
        <v>4192</v>
      </c>
      <c r="D88" s="2">
        <v>1791</v>
      </c>
      <c r="E88" s="2">
        <v>82</v>
      </c>
      <c r="F88" s="2">
        <v>6065</v>
      </c>
      <c r="G88" s="2">
        <v>2992</v>
      </c>
      <c r="H88" s="2">
        <v>1552</v>
      </c>
      <c r="I88" s="2">
        <v>4544</v>
      </c>
      <c r="J88" s="2">
        <v>7128</v>
      </c>
    </row>
    <row r="89" spans="1:10" ht="12.75">
      <c r="A89" s="2">
        <v>3</v>
      </c>
      <c r="B89" s="2">
        <v>16</v>
      </c>
      <c r="C89" s="2">
        <v>4225</v>
      </c>
      <c r="D89" s="2">
        <v>1794</v>
      </c>
      <c r="E89" s="2">
        <v>83</v>
      </c>
      <c r="F89" s="2">
        <v>6101</v>
      </c>
      <c r="G89" s="2">
        <v>3035</v>
      </c>
      <c r="H89" s="2">
        <v>1558</v>
      </c>
      <c r="I89" s="2">
        <v>4594</v>
      </c>
      <c r="J89" s="2">
        <v>7204</v>
      </c>
    </row>
    <row r="90" spans="1:10" ht="12.75">
      <c r="A90" s="2">
        <v>3</v>
      </c>
      <c r="B90" s="2">
        <v>17</v>
      </c>
      <c r="C90" s="2">
        <v>4210</v>
      </c>
      <c r="D90" s="2">
        <v>1818</v>
      </c>
      <c r="E90" s="2">
        <v>84</v>
      </c>
      <c r="F90" s="2">
        <v>6112</v>
      </c>
      <c r="G90" s="2">
        <v>3045</v>
      </c>
      <c r="H90" s="2">
        <v>1587</v>
      </c>
      <c r="I90" s="2">
        <v>4632</v>
      </c>
      <c r="J90" s="2">
        <v>7281</v>
      </c>
    </row>
    <row r="91" spans="1:10" ht="12.75">
      <c r="A91" s="2">
        <v>3</v>
      </c>
      <c r="B91" s="2">
        <v>18</v>
      </c>
      <c r="C91" s="2">
        <v>4203</v>
      </c>
      <c r="D91" s="2">
        <v>1842</v>
      </c>
      <c r="E91" s="2">
        <v>85</v>
      </c>
      <c r="F91" s="2">
        <v>6129</v>
      </c>
      <c r="G91" s="2">
        <v>3061</v>
      </c>
      <c r="H91" s="2">
        <v>1613</v>
      </c>
      <c r="I91" s="2">
        <v>4674</v>
      </c>
      <c r="J91" s="2">
        <v>7357</v>
      </c>
    </row>
    <row r="92" spans="1:10" ht="12.75">
      <c r="A92" s="2">
        <v>3</v>
      </c>
      <c r="B92" s="2">
        <v>19</v>
      </c>
      <c r="C92" s="2">
        <v>4235</v>
      </c>
      <c r="D92" s="2">
        <v>1847</v>
      </c>
      <c r="E92" s="2">
        <v>86</v>
      </c>
      <c r="F92" s="2">
        <v>6167</v>
      </c>
      <c r="G92" s="2">
        <v>3104</v>
      </c>
      <c r="H92" s="2">
        <v>1621</v>
      </c>
      <c r="I92" s="2">
        <v>4725</v>
      </c>
      <c r="J92" s="2">
        <v>7433</v>
      </c>
    </row>
    <row r="93" spans="1:10" ht="12.75">
      <c r="A93" s="2">
        <v>3</v>
      </c>
      <c r="B93" s="2">
        <v>20</v>
      </c>
      <c r="C93" s="2">
        <v>4392</v>
      </c>
      <c r="D93" s="2">
        <v>1812</v>
      </c>
      <c r="E93" s="2">
        <v>87</v>
      </c>
      <c r="F93" s="2">
        <v>6291</v>
      </c>
      <c r="G93" s="2">
        <v>3240</v>
      </c>
      <c r="H93" s="2">
        <v>1591</v>
      </c>
      <c r="I93" s="2">
        <v>4831</v>
      </c>
      <c r="J93" s="2">
        <v>7509</v>
      </c>
    </row>
    <row r="94" spans="1:10" ht="12.75">
      <c r="A94" s="2">
        <v>3</v>
      </c>
      <c r="B94" s="2">
        <v>21</v>
      </c>
      <c r="C94" s="2">
        <v>134</v>
      </c>
      <c r="D94" s="2">
        <v>1533</v>
      </c>
      <c r="E94" s="2">
        <v>32</v>
      </c>
      <c r="F94" s="2">
        <v>1699</v>
      </c>
      <c r="G94" s="2">
        <v>100</v>
      </c>
      <c r="H94" s="2">
        <v>1667</v>
      </c>
      <c r="I94" s="2">
        <v>1766</v>
      </c>
      <c r="J94" s="2">
        <v>7585</v>
      </c>
    </row>
    <row r="95" spans="1:10" ht="12.75">
      <c r="A95" s="2">
        <v>3</v>
      </c>
      <c r="B95" s="2">
        <v>22</v>
      </c>
      <c r="C95" s="2">
        <v>25</v>
      </c>
      <c r="D95" s="2">
        <v>1050</v>
      </c>
      <c r="E95" s="2">
        <v>21</v>
      </c>
      <c r="F95" s="2">
        <v>1096</v>
      </c>
      <c r="G95" s="2">
        <v>19</v>
      </c>
      <c r="H95" s="2">
        <v>1153</v>
      </c>
      <c r="I95" s="2">
        <v>1171</v>
      </c>
      <c r="J95" s="2">
        <v>7660</v>
      </c>
    </row>
    <row r="96" spans="1:10" ht="12.75">
      <c r="A96" s="2">
        <v>3</v>
      </c>
      <c r="B96" s="2">
        <v>23</v>
      </c>
      <c r="C96" s="2">
        <v>552</v>
      </c>
      <c r="D96" s="2">
        <v>2090</v>
      </c>
      <c r="E96" s="2">
        <v>48</v>
      </c>
      <c r="F96" s="2">
        <v>2689</v>
      </c>
      <c r="G96" s="2">
        <v>415</v>
      </c>
      <c r="H96" s="2">
        <v>2210</v>
      </c>
      <c r="I96" s="2">
        <v>2625</v>
      </c>
      <c r="J96" s="2">
        <v>7736</v>
      </c>
    </row>
    <row r="97" spans="1:10" ht="12.75">
      <c r="A97" s="2">
        <v>3</v>
      </c>
      <c r="B97" s="2">
        <v>24</v>
      </c>
      <c r="C97" s="2">
        <v>751</v>
      </c>
      <c r="D97" s="2">
        <v>1967</v>
      </c>
      <c r="E97" s="2">
        <v>47</v>
      </c>
      <c r="F97" s="2">
        <v>2765</v>
      </c>
      <c r="G97" s="2">
        <v>566</v>
      </c>
      <c r="H97" s="2">
        <v>2052</v>
      </c>
      <c r="I97" s="2">
        <v>2618</v>
      </c>
      <c r="J97" s="2">
        <v>7811</v>
      </c>
    </row>
    <row r="98" spans="1:10" ht="12.75">
      <c r="A98" s="2">
        <v>3</v>
      </c>
      <c r="B98" s="2">
        <v>25</v>
      </c>
      <c r="C98" s="2">
        <v>2859</v>
      </c>
      <c r="D98" s="2">
        <v>1962</v>
      </c>
      <c r="E98" s="2">
        <v>73</v>
      </c>
      <c r="F98" s="2">
        <v>4895</v>
      </c>
      <c r="G98" s="2">
        <v>2162</v>
      </c>
      <c r="H98" s="2">
        <v>1877</v>
      </c>
      <c r="I98" s="2">
        <v>4038</v>
      </c>
      <c r="J98" s="2">
        <v>7886</v>
      </c>
    </row>
    <row r="99" spans="1:10" ht="12.75">
      <c r="A99" s="2">
        <v>3</v>
      </c>
      <c r="B99" s="2">
        <v>26</v>
      </c>
      <c r="C99" s="2">
        <v>459</v>
      </c>
      <c r="D99" s="2">
        <v>2005</v>
      </c>
      <c r="E99" s="2">
        <v>45</v>
      </c>
      <c r="F99" s="2">
        <v>2509</v>
      </c>
      <c r="G99" s="2">
        <v>351</v>
      </c>
      <c r="H99" s="2">
        <v>2135</v>
      </c>
      <c r="I99" s="2">
        <v>2485</v>
      </c>
      <c r="J99" s="2">
        <v>7960</v>
      </c>
    </row>
    <row r="100" spans="1:10" ht="12.75">
      <c r="A100" s="2">
        <v>3</v>
      </c>
      <c r="B100" s="2">
        <v>27</v>
      </c>
      <c r="C100" s="2">
        <v>37</v>
      </c>
      <c r="D100" s="2">
        <v>1248</v>
      </c>
      <c r="E100" s="2">
        <v>25</v>
      </c>
      <c r="F100" s="2">
        <v>1310</v>
      </c>
      <c r="G100" s="2">
        <v>29</v>
      </c>
      <c r="H100" s="2">
        <v>1369</v>
      </c>
      <c r="I100" s="2">
        <v>1398</v>
      </c>
      <c r="J100" s="2">
        <v>8034</v>
      </c>
    </row>
    <row r="101" spans="1:10" ht="12.75">
      <c r="A101" s="2">
        <v>3</v>
      </c>
      <c r="B101" s="2">
        <v>28</v>
      </c>
      <c r="C101" s="2">
        <v>4446</v>
      </c>
      <c r="D101" s="2">
        <v>1896</v>
      </c>
      <c r="E101" s="2">
        <v>93</v>
      </c>
      <c r="F101" s="2">
        <v>6435</v>
      </c>
      <c r="G101" s="2">
        <v>3451</v>
      </c>
      <c r="H101" s="2">
        <v>1708</v>
      </c>
      <c r="I101" s="2">
        <v>5159</v>
      </c>
      <c r="J101" s="2">
        <v>8108</v>
      </c>
    </row>
    <row r="102" spans="1:10" ht="12.75">
      <c r="A102" s="2">
        <v>3</v>
      </c>
      <c r="B102" s="2">
        <v>29</v>
      </c>
      <c r="C102" s="2">
        <v>1346</v>
      </c>
      <c r="D102" s="2">
        <v>2154</v>
      </c>
      <c r="E102" s="2">
        <v>59</v>
      </c>
      <c r="F102" s="2">
        <v>3559</v>
      </c>
      <c r="G102" s="2">
        <v>1056</v>
      </c>
      <c r="H102" s="2">
        <v>2182</v>
      </c>
      <c r="I102" s="2">
        <v>3238</v>
      </c>
      <c r="J102" s="2">
        <v>8182</v>
      </c>
    </row>
    <row r="103" spans="1:10" ht="12.75">
      <c r="A103" s="2">
        <v>3</v>
      </c>
      <c r="B103" s="2">
        <v>30</v>
      </c>
      <c r="C103" s="2">
        <v>1987</v>
      </c>
      <c r="D103" s="2">
        <v>1910</v>
      </c>
      <c r="E103" s="2">
        <v>62</v>
      </c>
      <c r="F103" s="2">
        <v>3959</v>
      </c>
      <c r="G103" s="2">
        <v>1550</v>
      </c>
      <c r="H103" s="2">
        <v>1886</v>
      </c>
      <c r="I103" s="2">
        <v>3436</v>
      </c>
      <c r="J103" s="2">
        <v>8255</v>
      </c>
    </row>
    <row r="104" spans="1:10" ht="12.75">
      <c r="A104" s="2">
        <v>3</v>
      </c>
      <c r="B104" s="2">
        <v>31</v>
      </c>
      <c r="C104" s="2">
        <v>766</v>
      </c>
      <c r="D104" s="2">
        <v>2078</v>
      </c>
      <c r="E104" s="2">
        <v>50</v>
      </c>
      <c r="F104" s="2">
        <v>2894</v>
      </c>
      <c r="G104" s="2">
        <v>601</v>
      </c>
      <c r="H104" s="2">
        <v>2178</v>
      </c>
      <c r="I104" s="2">
        <v>2779</v>
      </c>
      <c r="J104" s="2">
        <v>8328</v>
      </c>
    </row>
    <row r="105" spans="1:10" ht="12.75">
      <c r="A105" s="2">
        <v>4</v>
      </c>
      <c r="B105" s="2">
        <v>1</v>
      </c>
      <c r="C105" s="2">
        <v>371</v>
      </c>
      <c r="D105" s="2">
        <v>2237</v>
      </c>
      <c r="E105" s="2">
        <v>49</v>
      </c>
      <c r="F105" s="2">
        <v>2657</v>
      </c>
      <c r="G105" s="2">
        <v>296</v>
      </c>
      <c r="H105" s="2">
        <v>2406</v>
      </c>
      <c r="I105" s="2">
        <v>2701</v>
      </c>
      <c r="J105" s="2">
        <v>8400</v>
      </c>
    </row>
    <row r="106" spans="1:10" ht="12.75">
      <c r="A106" s="2">
        <v>4</v>
      </c>
      <c r="B106" s="2">
        <v>2</v>
      </c>
      <c r="C106" s="2">
        <v>4191</v>
      </c>
      <c r="D106" s="2">
        <v>1936</v>
      </c>
      <c r="E106" s="2">
        <v>93</v>
      </c>
      <c r="F106" s="2">
        <v>6220</v>
      </c>
      <c r="G106" s="2">
        <v>3336</v>
      </c>
      <c r="H106" s="2">
        <v>1797</v>
      </c>
      <c r="I106" s="2">
        <v>5133</v>
      </c>
      <c r="J106" s="2">
        <v>8473</v>
      </c>
    </row>
    <row r="107" spans="1:10" ht="12.75">
      <c r="A107" s="2">
        <v>4</v>
      </c>
      <c r="B107" s="2">
        <v>3</v>
      </c>
      <c r="C107" s="2">
        <v>4958</v>
      </c>
      <c r="D107" s="2">
        <v>1845</v>
      </c>
      <c r="E107" s="2">
        <v>103</v>
      </c>
      <c r="F107" s="2">
        <v>6905</v>
      </c>
      <c r="G107" s="2">
        <v>3997</v>
      </c>
      <c r="H107" s="2">
        <v>1676</v>
      </c>
      <c r="I107" s="2">
        <v>5674</v>
      </c>
      <c r="J107" s="2">
        <v>8544</v>
      </c>
    </row>
    <row r="108" spans="1:10" ht="12.75">
      <c r="A108" s="2">
        <v>4</v>
      </c>
      <c r="B108" s="2">
        <v>4</v>
      </c>
      <c r="C108" s="2">
        <v>4911</v>
      </c>
      <c r="D108" s="2">
        <v>1865</v>
      </c>
      <c r="E108" s="2">
        <v>103</v>
      </c>
      <c r="F108" s="2">
        <v>6879</v>
      </c>
      <c r="G108" s="2">
        <v>3982</v>
      </c>
      <c r="H108" s="2">
        <v>1700</v>
      </c>
      <c r="I108" s="2">
        <v>5683</v>
      </c>
      <c r="J108" s="2">
        <v>8615</v>
      </c>
    </row>
    <row r="109" spans="1:10" ht="12.75">
      <c r="A109" s="2">
        <v>4</v>
      </c>
      <c r="B109" s="2">
        <v>5</v>
      </c>
      <c r="C109" s="2">
        <v>4978</v>
      </c>
      <c r="D109" s="2">
        <v>1865</v>
      </c>
      <c r="E109" s="2">
        <v>104</v>
      </c>
      <c r="F109" s="2">
        <v>6947</v>
      </c>
      <c r="G109" s="2">
        <v>4063</v>
      </c>
      <c r="H109" s="2">
        <v>1705</v>
      </c>
      <c r="I109" s="2">
        <v>5768</v>
      </c>
      <c r="J109" s="2">
        <v>8686</v>
      </c>
    </row>
    <row r="110" spans="1:10" ht="12.75">
      <c r="A110" s="2">
        <v>4</v>
      </c>
      <c r="B110" s="2">
        <v>6</v>
      </c>
      <c r="C110" s="2">
        <v>4509</v>
      </c>
      <c r="D110" s="2">
        <v>1991</v>
      </c>
      <c r="E110" s="2">
        <v>101</v>
      </c>
      <c r="F110" s="2">
        <v>6601</v>
      </c>
      <c r="G110" s="2">
        <v>3697</v>
      </c>
      <c r="H110" s="2">
        <v>1863</v>
      </c>
      <c r="I110" s="2">
        <v>5560</v>
      </c>
      <c r="J110" s="2">
        <v>8756</v>
      </c>
    </row>
    <row r="111" spans="1:10" ht="12.75">
      <c r="A111" s="2">
        <v>4</v>
      </c>
      <c r="B111" s="2">
        <v>7</v>
      </c>
      <c r="C111" s="2">
        <v>1066</v>
      </c>
      <c r="D111" s="2">
        <v>2133</v>
      </c>
      <c r="E111" s="2">
        <v>56</v>
      </c>
      <c r="F111" s="2">
        <v>3254</v>
      </c>
      <c r="G111" s="2">
        <v>877</v>
      </c>
      <c r="H111" s="2">
        <v>2214</v>
      </c>
      <c r="I111" s="2">
        <v>3091</v>
      </c>
      <c r="J111" s="2">
        <v>8826</v>
      </c>
    </row>
    <row r="112" spans="1:10" ht="12.75">
      <c r="A112" s="2">
        <v>4</v>
      </c>
      <c r="B112" s="2">
        <v>8</v>
      </c>
      <c r="C112" s="2">
        <v>441</v>
      </c>
      <c r="D112" s="2">
        <v>2227</v>
      </c>
      <c r="E112" s="2">
        <v>50</v>
      </c>
      <c r="F112" s="2">
        <v>2718</v>
      </c>
      <c r="G112" s="2">
        <v>375</v>
      </c>
      <c r="H112" s="2">
        <v>2391</v>
      </c>
      <c r="I112" s="2">
        <v>2766</v>
      </c>
      <c r="J112" s="2">
        <v>8895</v>
      </c>
    </row>
    <row r="113" spans="1:10" ht="12.75">
      <c r="A113" s="2">
        <v>4</v>
      </c>
      <c r="B113" s="2">
        <v>9</v>
      </c>
      <c r="C113" s="2">
        <v>315</v>
      </c>
      <c r="D113" s="2">
        <v>1515</v>
      </c>
      <c r="E113" s="2">
        <v>34</v>
      </c>
      <c r="F113" s="2">
        <v>1864</v>
      </c>
      <c r="G113" s="2">
        <v>267</v>
      </c>
      <c r="H113" s="2">
        <v>1627</v>
      </c>
      <c r="I113" s="2">
        <v>1894</v>
      </c>
      <c r="J113" s="2">
        <v>8963</v>
      </c>
    </row>
    <row r="114" spans="1:10" ht="12.75">
      <c r="A114" s="2">
        <v>4</v>
      </c>
      <c r="B114" s="2">
        <v>10</v>
      </c>
      <c r="C114" s="2">
        <v>96</v>
      </c>
      <c r="D114" s="2">
        <v>1752</v>
      </c>
      <c r="E114" s="2">
        <v>36</v>
      </c>
      <c r="F114" s="2">
        <v>1884</v>
      </c>
      <c r="G114" s="2">
        <v>86</v>
      </c>
      <c r="H114" s="2">
        <v>1917</v>
      </c>
      <c r="I114" s="2">
        <v>2003</v>
      </c>
      <c r="J114" s="2">
        <v>9031</v>
      </c>
    </row>
    <row r="115" spans="1:10" ht="12.75">
      <c r="A115" s="2">
        <v>4</v>
      </c>
      <c r="B115" s="2">
        <v>11</v>
      </c>
      <c r="C115" s="2">
        <v>17</v>
      </c>
      <c r="D115" s="2">
        <v>1020</v>
      </c>
      <c r="E115" s="2">
        <v>21</v>
      </c>
      <c r="F115" s="2">
        <v>1057</v>
      </c>
      <c r="G115" s="2">
        <v>14</v>
      </c>
      <c r="H115" s="2">
        <v>1121</v>
      </c>
      <c r="I115" s="2">
        <v>1135</v>
      </c>
      <c r="J115" s="2">
        <v>9098</v>
      </c>
    </row>
    <row r="116" spans="1:10" ht="12.75">
      <c r="A116" s="2">
        <v>4</v>
      </c>
      <c r="B116" s="2">
        <v>12</v>
      </c>
      <c r="C116" s="2">
        <v>549</v>
      </c>
      <c r="D116" s="2">
        <v>2102</v>
      </c>
      <c r="E116" s="2">
        <v>49</v>
      </c>
      <c r="F116" s="2">
        <v>2700</v>
      </c>
      <c r="G116" s="2">
        <v>457</v>
      </c>
      <c r="H116" s="2">
        <v>2247</v>
      </c>
      <c r="I116" s="2">
        <v>2703</v>
      </c>
      <c r="J116" s="2">
        <v>9165</v>
      </c>
    </row>
    <row r="117" spans="1:10" ht="12.75">
      <c r="A117" s="2">
        <v>4</v>
      </c>
      <c r="B117" s="2">
        <v>13</v>
      </c>
      <c r="C117" s="2">
        <v>5321</v>
      </c>
      <c r="D117" s="2">
        <v>1815</v>
      </c>
      <c r="E117" s="2">
        <v>113</v>
      </c>
      <c r="F117" s="2">
        <v>7249</v>
      </c>
      <c r="G117" s="2">
        <v>4539</v>
      </c>
      <c r="H117" s="2">
        <v>1689</v>
      </c>
      <c r="I117" s="2">
        <v>6228</v>
      </c>
      <c r="J117" s="2">
        <v>9231</v>
      </c>
    </row>
    <row r="118" spans="1:10" ht="12.75">
      <c r="A118" s="2">
        <v>4</v>
      </c>
      <c r="B118" s="2">
        <v>14</v>
      </c>
      <c r="C118" s="2">
        <v>4890</v>
      </c>
      <c r="D118" s="2">
        <v>2009</v>
      </c>
      <c r="E118" s="2">
        <v>110</v>
      </c>
      <c r="F118" s="2">
        <v>7009</v>
      </c>
      <c r="G118" s="2">
        <v>4214</v>
      </c>
      <c r="H118" s="2">
        <v>1890</v>
      </c>
      <c r="I118" s="2">
        <v>6103</v>
      </c>
      <c r="J118" s="2">
        <v>9297</v>
      </c>
    </row>
    <row r="119" spans="1:10" ht="12.75">
      <c r="A119" s="2">
        <v>4</v>
      </c>
      <c r="B119" s="2">
        <v>15</v>
      </c>
      <c r="C119" s="2">
        <v>4452</v>
      </c>
      <c r="D119" s="2">
        <v>2055</v>
      </c>
      <c r="E119" s="2">
        <v>104</v>
      </c>
      <c r="F119" s="2">
        <v>6612</v>
      </c>
      <c r="G119" s="2">
        <v>3802</v>
      </c>
      <c r="H119" s="2">
        <v>1972</v>
      </c>
      <c r="I119" s="2">
        <v>5774</v>
      </c>
      <c r="J119" s="2">
        <v>9362</v>
      </c>
    </row>
    <row r="120" spans="1:10" ht="12.75">
      <c r="A120" s="2">
        <v>4</v>
      </c>
      <c r="B120" s="2">
        <v>16</v>
      </c>
      <c r="C120" s="2">
        <v>171</v>
      </c>
      <c r="D120" s="2">
        <v>1418</v>
      </c>
      <c r="E120" s="2">
        <v>31</v>
      </c>
      <c r="F120" s="2">
        <v>1619</v>
      </c>
      <c r="G120" s="2">
        <v>149</v>
      </c>
      <c r="H120" s="2">
        <v>1539</v>
      </c>
      <c r="I120" s="2">
        <v>1688</v>
      </c>
      <c r="J120" s="2">
        <v>9426</v>
      </c>
    </row>
    <row r="121" spans="1:10" ht="12.75">
      <c r="A121" s="2">
        <v>4</v>
      </c>
      <c r="B121" s="2">
        <v>17</v>
      </c>
      <c r="C121" s="2">
        <v>588</v>
      </c>
      <c r="D121" s="2">
        <v>2409</v>
      </c>
      <c r="E121" s="2">
        <v>56</v>
      </c>
      <c r="F121" s="2">
        <v>3053</v>
      </c>
      <c r="G121" s="2">
        <v>527</v>
      </c>
      <c r="H121" s="2">
        <v>2582</v>
      </c>
      <c r="I121" s="2">
        <v>3109</v>
      </c>
      <c r="J121" s="2">
        <v>9489</v>
      </c>
    </row>
    <row r="122" spans="1:10" ht="12.75">
      <c r="A122" s="2">
        <v>4</v>
      </c>
      <c r="B122" s="2">
        <v>18</v>
      </c>
      <c r="C122" s="2">
        <v>54</v>
      </c>
      <c r="D122" s="2">
        <v>1931</v>
      </c>
      <c r="E122" s="2">
        <v>39</v>
      </c>
      <c r="F122" s="2">
        <v>2024</v>
      </c>
      <c r="G122" s="2">
        <v>48</v>
      </c>
      <c r="H122" s="2">
        <v>2121</v>
      </c>
      <c r="I122" s="2">
        <v>2169</v>
      </c>
      <c r="J122" s="2">
        <v>9552</v>
      </c>
    </row>
    <row r="123" spans="1:10" ht="12.75">
      <c r="A123" s="2">
        <v>4</v>
      </c>
      <c r="B123" s="2">
        <v>19</v>
      </c>
      <c r="C123" s="2">
        <v>377</v>
      </c>
      <c r="D123" s="2">
        <v>1651</v>
      </c>
      <c r="E123" s="2">
        <v>39</v>
      </c>
      <c r="F123" s="2">
        <v>2067</v>
      </c>
      <c r="G123" s="2">
        <v>359</v>
      </c>
      <c r="H123" s="2">
        <v>1779</v>
      </c>
      <c r="I123" s="2">
        <v>2138</v>
      </c>
      <c r="J123" s="2">
        <v>9614</v>
      </c>
    </row>
    <row r="124" spans="1:10" ht="12.75">
      <c r="A124" s="2">
        <v>4</v>
      </c>
      <c r="B124" s="2">
        <v>20</v>
      </c>
      <c r="C124" s="2">
        <v>1303</v>
      </c>
      <c r="D124" s="2">
        <v>2287</v>
      </c>
      <c r="E124" s="2">
        <v>64</v>
      </c>
      <c r="F124" s="2">
        <v>3654</v>
      </c>
      <c r="G124" s="2">
        <v>1133</v>
      </c>
      <c r="H124" s="2">
        <v>2421</v>
      </c>
      <c r="I124" s="2">
        <v>3554</v>
      </c>
      <c r="J124" s="2">
        <v>9676</v>
      </c>
    </row>
    <row r="125" spans="1:10" ht="12.75">
      <c r="A125" s="2">
        <v>4</v>
      </c>
      <c r="B125" s="2">
        <v>21</v>
      </c>
      <c r="C125" s="2">
        <v>5417</v>
      </c>
      <c r="D125" s="2">
        <v>1889</v>
      </c>
      <c r="E125" s="2">
        <v>120</v>
      </c>
      <c r="F125" s="2">
        <v>7426</v>
      </c>
      <c r="G125" s="2">
        <v>4835</v>
      </c>
      <c r="H125" s="2">
        <v>1802</v>
      </c>
      <c r="I125" s="2">
        <v>6637</v>
      </c>
      <c r="J125" s="2">
        <v>9736</v>
      </c>
    </row>
    <row r="126" spans="1:10" ht="12.75">
      <c r="A126" s="2">
        <v>4</v>
      </c>
      <c r="B126" s="2">
        <v>22</v>
      </c>
      <c r="C126" s="2">
        <v>1488</v>
      </c>
      <c r="D126" s="2">
        <v>2359</v>
      </c>
      <c r="E126" s="2">
        <v>68</v>
      </c>
      <c r="F126" s="2">
        <v>3916</v>
      </c>
      <c r="G126" s="2">
        <v>1298</v>
      </c>
      <c r="H126" s="2">
        <v>2470</v>
      </c>
      <c r="I126" s="2">
        <v>3768</v>
      </c>
      <c r="J126" s="2">
        <v>9796</v>
      </c>
    </row>
    <row r="127" spans="1:10" ht="12.75">
      <c r="A127" s="2">
        <v>4</v>
      </c>
      <c r="B127" s="2">
        <v>23</v>
      </c>
      <c r="C127" s="2">
        <v>245</v>
      </c>
      <c r="D127" s="2">
        <v>1590</v>
      </c>
      <c r="E127" s="2">
        <v>35</v>
      </c>
      <c r="F127" s="2">
        <v>1870</v>
      </c>
      <c r="G127" s="2">
        <v>217</v>
      </c>
      <c r="H127" s="2">
        <v>1720</v>
      </c>
      <c r="I127" s="2">
        <v>1937</v>
      </c>
      <c r="J127" s="2">
        <v>9855</v>
      </c>
    </row>
    <row r="128" spans="1:10" ht="12.75">
      <c r="A128" s="2">
        <v>4</v>
      </c>
      <c r="B128" s="2">
        <v>24</v>
      </c>
      <c r="C128" s="2">
        <v>13</v>
      </c>
      <c r="D128" s="2">
        <v>981</v>
      </c>
      <c r="E128" s="2">
        <v>20</v>
      </c>
      <c r="F128" s="2">
        <v>1014</v>
      </c>
      <c r="G128" s="2">
        <v>12</v>
      </c>
      <c r="H128" s="2">
        <v>1079</v>
      </c>
      <c r="I128" s="2">
        <v>1091</v>
      </c>
      <c r="J128" s="2">
        <v>9914</v>
      </c>
    </row>
    <row r="129" spans="1:10" ht="12.75">
      <c r="A129" s="2">
        <v>4</v>
      </c>
      <c r="B129" s="2">
        <v>25</v>
      </c>
      <c r="C129" s="2">
        <v>2464</v>
      </c>
      <c r="D129" s="2">
        <v>2641</v>
      </c>
      <c r="E129" s="2">
        <v>89</v>
      </c>
      <c r="F129" s="2">
        <v>5194</v>
      </c>
      <c r="G129" s="2">
        <v>2200</v>
      </c>
      <c r="H129" s="2">
        <v>2699</v>
      </c>
      <c r="I129" s="2">
        <v>4899</v>
      </c>
      <c r="J129" s="2">
        <v>9971</v>
      </c>
    </row>
    <row r="130" spans="1:10" ht="12.75">
      <c r="A130" s="2">
        <v>4</v>
      </c>
      <c r="B130" s="2">
        <v>26</v>
      </c>
      <c r="C130" s="2">
        <v>5471</v>
      </c>
      <c r="D130" s="2">
        <v>1908</v>
      </c>
      <c r="E130" s="2">
        <v>124</v>
      </c>
      <c r="F130" s="2">
        <v>7502</v>
      </c>
      <c r="G130" s="2">
        <v>5000</v>
      </c>
      <c r="H130" s="2">
        <v>1844</v>
      </c>
      <c r="I130" s="2">
        <v>6843</v>
      </c>
      <c r="J130" s="2">
        <v>10028</v>
      </c>
    </row>
    <row r="131" spans="1:10" ht="12.75">
      <c r="A131" s="2">
        <v>4</v>
      </c>
      <c r="B131" s="2">
        <v>27</v>
      </c>
      <c r="C131" s="2">
        <v>5392</v>
      </c>
      <c r="D131" s="2">
        <v>1941</v>
      </c>
      <c r="E131" s="2">
        <v>124</v>
      </c>
      <c r="F131" s="2">
        <v>7456</v>
      </c>
      <c r="G131" s="2">
        <v>4945</v>
      </c>
      <c r="H131" s="2">
        <v>1884</v>
      </c>
      <c r="I131" s="2">
        <v>6829</v>
      </c>
      <c r="J131" s="2">
        <v>10084</v>
      </c>
    </row>
    <row r="132" spans="1:10" ht="12.75">
      <c r="A132" s="2">
        <v>4</v>
      </c>
      <c r="B132" s="2">
        <v>28</v>
      </c>
      <c r="C132" s="2">
        <v>5343</v>
      </c>
      <c r="D132" s="2">
        <v>1963</v>
      </c>
      <c r="E132" s="2">
        <v>124</v>
      </c>
      <c r="F132" s="2">
        <v>7430</v>
      </c>
      <c r="G132" s="2">
        <v>4935</v>
      </c>
      <c r="H132" s="2">
        <v>1908</v>
      </c>
      <c r="I132" s="2">
        <v>6843</v>
      </c>
      <c r="J132" s="2">
        <v>10139</v>
      </c>
    </row>
    <row r="133" spans="1:10" ht="12.75">
      <c r="A133" s="2">
        <v>4</v>
      </c>
      <c r="B133" s="2">
        <v>29</v>
      </c>
      <c r="C133" s="2">
        <v>5308</v>
      </c>
      <c r="D133" s="2">
        <v>1979</v>
      </c>
      <c r="E133" s="2">
        <v>124</v>
      </c>
      <c r="F133" s="2">
        <v>7411</v>
      </c>
      <c r="G133" s="2">
        <v>4915</v>
      </c>
      <c r="H133" s="2">
        <v>1928</v>
      </c>
      <c r="I133" s="2">
        <v>6843</v>
      </c>
      <c r="J133" s="2">
        <v>10194</v>
      </c>
    </row>
    <row r="134" spans="1:10" ht="12.75">
      <c r="A134" s="2">
        <v>4</v>
      </c>
      <c r="B134" s="2">
        <v>30</v>
      </c>
      <c r="C134" s="2">
        <v>5188</v>
      </c>
      <c r="D134" s="2">
        <v>1956</v>
      </c>
      <c r="E134" s="2">
        <v>121</v>
      </c>
      <c r="F134" s="2">
        <v>7265</v>
      </c>
      <c r="G134" s="2">
        <v>4797</v>
      </c>
      <c r="H134" s="2">
        <v>1905</v>
      </c>
      <c r="I134" s="2">
        <v>6702</v>
      </c>
      <c r="J134" s="2">
        <v>10247</v>
      </c>
    </row>
    <row r="135" spans="1:10" ht="12.75">
      <c r="A135" s="2">
        <v>5</v>
      </c>
      <c r="B135" s="2">
        <v>1</v>
      </c>
      <c r="C135" s="2">
        <v>5128</v>
      </c>
      <c r="D135" s="2">
        <v>2034</v>
      </c>
      <c r="E135" s="2">
        <v>122</v>
      </c>
      <c r="F135" s="2">
        <v>7284</v>
      </c>
      <c r="G135" s="2">
        <v>4776</v>
      </c>
      <c r="H135" s="2">
        <v>1991</v>
      </c>
      <c r="I135" s="2">
        <v>6767</v>
      </c>
      <c r="J135" s="2">
        <v>10300</v>
      </c>
    </row>
    <row r="136" spans="1:10" ht="12.75">
      <c r="A136" s="2">
        <v>5</v>
      </c>
      <c r="B136" s="2">
        <v>2</v>
      </c>
      <c r="C136" s="2">
        <v>4828</v>
      </c>
      <c r="D136" s="2">
        <v>2172</v>
      </c>
      <c r="E136" s="2">
        <v>121</v>
      </c>
      <c r="F136" s="2">
        <v>7121</v>
      </c>
      <c r="G136" s="2">
        <v>4524</v>
      </c>
      <c r="H136" s="2">
        <v>2139</v>
      </c>
      <c r="I136" s="2">
        <v>6663</v>
      </c>
      <c r="J136" s="2">
        <v>10352</v>
      </c>
    </row>
    <row r="137" spans="1:10" ht="12.75">
      <c r="A137" s="2">
        <v>5</v>
      </c>
      <c r="B137" s="2">
        <v>3</v>
      </c>
      <c r="C137" s="2">
        <v>1550</v>
      </c>
      <c r="D137" s="2">
        <v>2576</v>
      </c>
      <c r="E137" s="2">
        <v>75</v>
      </c>
      <c r="F137" s="2">
        <v>4201</v>
      </c>
      <c r="G137" s="2">
        <v>1449</v>
      </c>
      <c r="H137" s="2">
        <v>2708</v>
      </c>
      <c r="I137" s="2">
        <v>4157</v>
      </c>
      <c r="J137" s="2">
        <v>10403</v>
      </c>
    </row>
    <row r="138" spans="1:10" ht="12.75">
      <c r="A138" s="2">
        <v>5</v>
      </c>
      <c r="B138" s="2">
        <v>4</v>
      </c>
      <c r="C138" s="2">
        <v>3901</v>
      </c>
      <c r="D138" s="2">
        <v>2430</v>
      </c>
      <c r="E138" s="2">
        <v>110</v>
      </c>
      <c r="F138" s="2">
        <v>6441</v>
      </c>
      <c r="G138" s="2">
        <v>3669</v>
      </c>
      <c r="H138" s="2">
        <v>2427</v>
      </c>
      <c r="I138" s="2">
        <v>6095</v>
      </c>
      <c r="J138" s="2">
        <v>10452</v>
      </c>
    </row>
    <row r="139" spans="1:10" ht="12.75">
      <c r="A139" s="2">
        <v>5</v>
      </c>
      <c r="B139" s="2">
        <v>5</v>
      </c>
      <c r="C139" s="2">
        <v>5050</v>
      </c>
      <c r="D139" s="2">
        <v>2048</v>
      </c>
      <c r="E139" s="2">
        <v>123</v>
      </c>
      <c r="F139" s="2">
        <v>7222</v>
      </c>
      <c r="G139" s="2">
        <v>4791</v>
      </c>
      <c r="H139" s="2">
        <v>2024</v>
      </c>
      <c r="I139" s="2">
        <v>6815</v>
      </c>
      <c r="J139" s="2">
        <v>10502</v>
      </c>
    </row>
    <row r="140" spans="1:10" ht="12.75">
      <c r="A140" s="2">
        <v>5</v>
      </c>
      <c r="B140" s="2">
        <v>6</v>
      </c>
      <c r="C140" s="2">
        <v>4949</v>
      </c>
      <c r="D140" s="2">
        <v>2176</v>
      </c>
      <c r="E140" s="2">
        <v>125</v>
      </c>
      <c r="F140" s="2">
        <v>7250</v>
      </c>
      <c r="G140" s="2">
        <v>4748</v>
      </c>
      <c r="H140" s="2">
        <v>2164</v>
      </c>
      <c r="I140" s="2">
        <v>6912</v>
      </c>
      <c r="J140" s="2">
        <v>10550</v>
      </c>
    </row>
    <row r="141" spans="1:10" ht="12.75">
      <c r="A141" s="2">
        <v>5</v>
      </c>
      <c r="B141" s="2">
        <v>7</v>
      </c>
      <c r="C141" s="2">
        <v>5313</v>
      </c>
      <c r="D141" s="2">
        <v>2009</v>
      </c>
      <c r="E141" s="2">
        <v>130</v>
      </c>
      <c r="F141" s="2">
        <v>7452</v>
      </c>
      <c r="G141" s="2">
        <v>5187</v>
      </c>
      <c r="H141" s="2">
        <v>1994</v>
      </c>
      <c r="I141" s="2">
        <v>7181</v>
      </c>
      <c r="J141" s="2">
        <v>10597</v>
      </c>
    </row>
    <row r="142" spans="1:10" ht="12.75">
      <c r="A142" s="2">
        <v>5</v>
      </c>
      <c r="B142" s="2">
        <v>8</v>
      </c>
      <c r="C142" s="2">
        <v>5217</v>
      </c>
      <c r="D142" s="2">
        <v>2076</v>
      </c>
      <c r="E142" s="2">
        <v>128</v>
      </c>
      <c r="F142" s="2">
        <v>7421</v>
      </c>
      <c r="G142" s="2">
        <v>5035</v>
      </c>
      <c r="H142" s="2">
        <v>2065</v>
      </c>
      <c r="I142" s="2">
        <v>7100</v>
      </c>
      <c r="J142" s="2">
        <v>10643</v>
      </c>
    </row>
    <row r="143" spans="1:10" ht="12.75">
      <c r="A143" s="2">
        <v>5</v>
      </c>
      <c r="B143" s="2">
        <v>9</v>
      </c>
      <c r="C143" s="2">
        <v>2592</v>
      </c>
      <c r="D143" s="2">
        <v>2691</v>
      </c>
      <c r="E143" s="2">
        <v>94</v>
      </c>
      <c r="F143" s="2">
        <v>5377</v>
      </c>
      <c r="G143" s="2">
        <v>2454</v>
      </c>
      <c r="H143" s="2">
        <v>2767</v>
      </c>
      <c r="I143" s="2">
        <v>5222</v>
      </c>
      <c r="J143" s="2">
        <v>10689</v>
      </c>
    </row>
    <row r="144" spans="1:10" ht="12.75">
      <c r="A144" s="2">
        <v>5</v>
      </c>
      <c r="B144" s="2">
        <v>10</v>
      </c>
      <c r="C144" s="2">
        <v>29</v>
      </c>
      <c r="D144" s="2">
        <v>1515</v>
      </c>
      <c r="E144" s="2">
        <v>31</v>
      </c>
      <c r="F144" s="2">
        <v>1575</v>
      </c>
      <c r="G144" s="2">
        <v>30</v>
      </c>
      <c r="H144" s="2">
        <v>1666</v>
      </c>
      <c r="I144" s="2">
        <v>1696</v>
      </c>
      <c r="J144" s="2">
        <v>10733</v>
      </c>
    </row>
    <row r="145" spans="1:10" ht="12.75">
      <c r="A145" s="2">
        <v>5</v>
      </c>
      <c r="B145" s="2">
        <v>11</v>
      </c>
      <c r="C145" s="2">
        <v>4181</v>
      </c>
      <c r="D145" s="2">
        <v>2395</v>
      </c>
      <c r="E145" s="2">
        <v>117</v>
      </c>
      <c r="F145" s="2">
        <v>6692</v>
      </c>
      <c r="G145" s="2">
        <v>4046</v>
      </c>
      <c r="H145" s="2">
        <v>2406</v>
      </c>
      <c r="I145" s="2">
        <v>6452</v>
      </c>
      <c r="J145" s="2">
        <v>10777</v>
      </c>
    </row>
    <row r="146" spans="1:10" ht="12.75">
      <c r="A146" s="2">
        <v>5</v>
      </c>
      <c r="B146" s="2">
        <v>12</v>
      </c>
      <c r="C146" s="2">
        <v>1358</v>
      </c>
      <c r="D146" s="2">
        <v>2948</v>
      </c>
      <c r="E146" s="2">
        <v>80</v>
      </c>
      <c r="F146" s="2">
        <v>4385</v>
      </c>
      <c r="G146" s="2">
        <v>1293</v>
      </c>
      <c r="H146" s="2">
        <v>3112</v>
      </c>
      <c r="I146" s="2">
        <v>4405</v>
      </c>
      <c r="J146" s="2">
        <v>10819</v>
      </c>
    </row>
    <row r="147" spans="1:10" ht="12.75">
      <c r="A147" s="2">
        <v>5</v>
      </c>
      <c r="B147" s="2">
        <v>13</v>
      </c>
      <c r="C147" s="2">
        <v>3959</v>
      </c>
      <c r="D147" s="2">
        <v>2386</v>
      </c>
      <c r="E147" s="2">
        <v>113</v>
      </c>
      <c r="F147" s="2">
        <v>6457</v>
      </c>
      <c r="G147" s="2">
        <v>3802</v>
      </c>
      <c r="H147" s="2">
        <v>2425</v>
      </c>
      <c r="I147" s="2">
        <v>6227</v>
      </c>
      <c r="J147" s="2">
        <v>10861</v>
      </c>
    </row>
    <row r="148" spans="1:10" ht="12.75">
      <c r="A148" s="2">
        <v>5</v>
      </c>
      <c r="B148" s="2">
        <v>14</v>
      </c>
      <c r="C148" s="2">
        <v>261</v>
      </c>
      <c r="D148" s="2">
        <v>2010</v>
      </c>
      <c r="E148" s="2">
        <v>46</v>
      </c>
      <c r="F148" s="2">
        <v>2317</v>
      </c>
      <c r="G148" s="2">
        <v>316</v>
      </c>
      <c r="H148" s="2">
        <v>2205</v>
      </c>
      <c r="I148" s="2">
        <v>2521</v>
      </c>
      <c r="J148" s="2">
        <v>10901</v>
      </c>
    </row>
    <row r="149" spans="1:10" ht="12.75">
      <c r="A149" s="2">
        <v>5</v>
      </c>
      <c r="B149" s="2">
        <v>15</v>
      </c>
      <c r="C149" s="2">
        <v>4382</v>
      </c>
      <c r="D149" s="2">
        <v>2414</v>
      </c>
      <c r="E149" s="2">
        <v>122</v>
      </c>
      <c r="F149" s="2">
        <v>6918</v>
      </c>
      <c r="G149" s="2">
        <v>4309</v>
      </c>
      <c r="H149" s="2">
        <v>2450</v>
      </c>
      <c r="I149" s="2">
        <v>6759</v>
      </c>
      <c r="J149" s="2">
        <v>10941</v>
      </c>
    </row>
    <row r="150" spans="1:10" ht="12.75">
      <c r="A150" s="2">
        <v>5</v>
      </c>
      <c r="B150" s="2">
        <v>16</v>
      </c>
      <c r="C150" s="2">
        <v>1330</v>
      </c>
      <c r="D150" s="2">
        <v>2539</v>
      </c>
      <c r="E150" s="2">
        <v>73</v>
      </c>
      <c r="F150" s="2">
        <v>3942</v>
      </c>
      <c r="G150" s="2">
        <v>1337</v>
      </c>
      <c r="H150" s="2">
        <v>2707</v>
      </c>
      <c r="I150" s="2">
        <v>4044</v>
      </c>
      <c r="J150" s="2">
        <v>10979</v>
      </c>
    </row>
    <row r="151" spans="1:10" ht="12.75">
      <c r="A151" s="2">
        <v>5</v>
      </c>
      <c r="B151" s="2">
        <v>17</v>
      </c>
      <c r="C151" s="2">
        <v>563</v>
      </c>
      <c r="D151" s="2">
        <v>1867</v>
      </c>
      <c r="E151" s="2">
        <v>46</v>
      </c>
      <c r="F151" s="2">
        <v>2476</v>
      </c>
      <c r="G151" s="2">
        <v>534</v>
      </c>
      <c r="H151" s="2">
        <v>2002</v>
      </c>
      <c r="I151" s="2">
        <v>2535</v>
      </c>
      <c r="J151" s="2">
        <v>11017</v>
      </c>
    </row>
    <row r="152" spans="1:10" ht="12.75">
      <c r="A152" s="2">
        <v>5</v>
      </c>
      <c r="B152" s="2">
        <v>18</v>
      </c>
      <c r="C152" s="2">
        <v>1186</v>
      </c>
      <c r="D152" s="2">
        <v>2307</v>
      </c>
      <c r="E152" s="2">
        <v>67</v>
      </c>
      <c r="F152" s="2">
        <v>3561</v>
      </c>
      <c r="G152" s="2">
        <v>1247</v>
      </c>
      <c r="H152" s="2">
        <v>2469</v>
      </c>
      <c r="I152" s="2">
        <v>3716</v>
      </c>
      <c r="J152" s="2">
        <v>11053</v>
      </c>
    </row>
    <row r="153" spans="1:10" ht="12.75">
      <c r="A153" s="2">
        <v>5</v>
      </c>
      <c r="B153" s="2">
        <v>19</v>
      </c>
      <c r="C153" s="2">
        <v>5455</v>
      </c>
      <c r="D153" s="2">
        <v>2039</v>
      </c>
      <c r="E153" s="2">
        <v>136</v>
      </c>
      <c r="F153" s="2">
        <v>7630</v>
      </c>
      <c r="G153" s="2">
        <v>5465</v>
      </c>
      <c r="H153" s="2">
        <v>2068</v>
      </c>
      <c r="I153" s="2">
        <v>7532</v>
      </c>
      <c r="J153" s="2">
        <v>11089</v>
      </c>
    </row>
    <row r="154" spans="1:10" ht="12.75">
      <c r="A154" s="2">
        <v>5</v>
      </c>
      <c r="B154" s="2">
        <v>20</v>
      </c>
      <c r="C154" s="2">
        <v>5355</v>
      </c>
      <c r="D154" s="2">
        <v>2075</v>
      </c>
      <c r="E154" s="2">
        <v>136</v>
      </c>
      <c r="F154" s="2">
        <v>7566</v>
      </c>
      <c r="G154" s="2">
        <v>5389</v>
      </c>
      <c r="H154" s="2">
        <v>2107</v>
      </c>
      <c r="I154" s="2">
        <v>7495</v>
      </c>
      <c r="J154" s="2">
        <v>11123</v>
      </c>
    </row>
    <row r="155" spans="1:10" ht="12.75">
      <c r="A155" s="2">
        <v>5</v>
      </c>
      <c r="B155" s="2">
        <v>21</v>
      </c>
      <c r="C155" s="2">
        <v>3278</v>
      </c>
      <c r="D155" s="2">
        <v>2548</v>
      </c>
      <c r="E155" s="2">
        <v>106</v>
      </c>
      <c r="F155" s="2">
        <v>5932</v>
      </c>
      <c r="G155" s="2">
        <v>3229</v>
      </c>
      <c r="H155" s="2">
        <v>2626</v>
      </c>
      <c r="I155" s="2">
        <v>5855</v>
      </c>
      <c r="J155" s="2">
        <v>11157</v>
      </c>
    </row>
    <row r="156" spans="1:10" ht="12.75">
      <c r="A156" s="2">
        <v>5</v>
      </c>
      <c r="B156" s="2">
        <v>22</v>
      </c>
      <c r="C156" s="2">
        <v>4206</v>
      </c>
      <c r="D156" s="2">
        <v>2372</v>
      </c>
      <c r="E156" s="2">
        <v>119</v>
      </c>
      <c r="F156" s="2">
        <v>6696</v>
      </c>
      <c r="G156" s="2">
        <v>4165</v>
      </c>
      <c r="H156" s="2">
        <v>2420</v>
      </c>
      <c r="I156" s="2">
        <v>6585</v>
      </c>
      <c r="J156" s="2">
        <v>11189</v>
      </c>
    </row>
    <row r="157" spans="1:10" ht="12.75">
      <c r="A157" s="2">
        <v>5</v>
      </c>
      <c r="B157" s="2">
        <v>23</v>
      </c>
      <c r="C157" s="2">
        <v>228</v>
      </c>
      <c r="D157" s="2">
        <v>1860</v>
      </c>
      <c r="E157" s="2">
        <v>42</v>
      </c>
      <c r="F157" s="2">
        <v>2130</v>
      </c>
      <c r="G157" s="2">
        <v>269</v>
      </c>
      <c r="H157" s="2">
        <v>2039</v>
      </c>
      <c r="I157" s="2">
        <v>2307</v>
      </c>
      <c r="J157" s="2">
        <v>11220</v>
      </c>
    </row>
    <row r="158" spans="1:10" ht="12.75">
      <c r="A158" s="2">
        <v>5</v>
      </c>
      <c r="B158" s="2">
        <v>24</v>
      </c>
      <c r="C158" s="2">
        <v>5348</v>
      </c>
      <c r="D158" s="2">
        <v>2089</v>
      </c>
      <c r="E158" s="2">
        <v>137</v>
      </c>
      <c r="F158" s="2">
        <v>7573</v>
      </c>
      <c r="G158" s="2">
        <v>5439</v>
      </c>
      <c r="H158" s="2">
        <v>2133</v>
      </c>
      <c r="I158" s="2">
        <v>7572</v>
      </c>
      <c r="J158" s="2">
        <v>11251</v>
      </c>
    </row>
    <row r="159" spans="1:10" ht="12.75">
      <c r="A159" s="2">
        <v>5</v>
      </c>
      <c r="B159" s="2">
        <v>25</v>
      </c>
      <c r="C159" s="2">
        <v>5368</v>
      </c>
      <c r="D159" s="2">
        <v>2072</v>
      </c>
      <c r="E159" s="2">
        <v>137</v>
      </c>
      <c r="F159" s="2">
        <v>7577</v>
      </c>
      <c r="G159" s="2">
        <v>5459</v>
      </c>
      <c r="H159" s="2">
        <v>2115</v>
      </c>
      <c r="I159" s="2">
        <v>7575</v>
      </c>
      <c r="J159" s="2">
        <v>11280</v>
      </c>
    </row>
    <row r="160" spans="1:10" ht="12.75">
      <c r="A160" s="2">
        <v>5</v>
      </c>
      <c r="B160" s="2">
        <v>26</v>
      </c>
      <c r="C160" s="2">
        <v>5385</v>
      </c>
      <c r="D160" s="2">
        <v>2082</v>
      </c>
      <c r="E160" s="2">
        <v>138</v>
      </c>
      <c r="F160" s="2">
        <v>7605</v>
      </c>
      <c r="G160" s="2">
        <v>5504</v>
      </c>
      <c r="H160" s="2">
        <v>2131</v>
      </c>
      <c r="I160" s="2">
        <v>7635</v>
      </c>
      <c r="J160" s="2">
        <v>11308</v>
      </c>
    </row>
    <row r="161" spans="1:10" ht="12.75">
      <c r="A161" s="2">
        <v>5</v>
      </c>
      <c r="B161" s="2">
        <v>27</v>
      </c>
      <c r="C161" s="2">
        <v>5404</v>
      </c>
      <c r="D161" s="2">
        <v>2072</v>
      </c>
      <c r="E161" s="2">
        <v>138</v>
      </c>
      <c r="F161" s="2">
        <v>7615</v>
      </c>
      <c r="G161" s="2">
        <v>5528</v>
      </c>
      <c r="H161" s="2">
        <v>2123</v>
      </c>
      <c r="I161" s="2">
        <v>7651</v>
      </c>
      <c r="J161" s="2">
        <v>11335</v>
      </c>
    </row>
    <row r="162" spans="1:10" ht="12.75">
      <c r="A162" s="2">
        <v>5</v>
      </c>
      <c r="B162" s="2">
        <v>28</v>
      </c>
      <c r="C162" s="2">
        <v>5400</v>
      </c>
      <c r="D162" s="2">
        <v>2069</v>
      </c>
      <c r="E162" s="2">
        <v>139</v>
      </c>
      <c r="F162" s="2">
        <v>7607</v>
      </c>
      <c r="G162" s="2">
        <v>5536</v>
      </c>
      <c r="H162" s="2">
        <v>2121</v>
      </c>
      <c r="I162" s="2">
        <v>7657</v>
      </c>
      <c r="J162" s="2">
        <v>11361</v>
      </c>
    </row>
    <row r="163" spans="1:10" ht="12.75">
      <c r="A163" s="2">
        <v>5</v>
      </c>
      <c r="B163" s="2">
        <v>29</v>
      </c>
      <c r="C163" s="2">
        <v>5296</v>
      </c>
      <c r="D163" s="2">
        <v>2081</v>
      </c>
      <c r="E163" s="2">
        <v>136</v>
      </c>
      <c r="F163" s="2">
        <v>7513</v>
      </c>
      <c r="G163" s="2">
        <v>5396</v>
      </c>
      <c r="H163" s="2">
        <v>2129</v>
      </c>
      <c r="I163" s="2">
        <v>7525</v>
      </c>
      <c r="J163" s="2">
        <v>11386</v>
      </c>
    </row>
    <row r="164" spans="1:10" ht="12.75">
      <c r="A164" s="2">
        <v>5</v>
      </c>
      <c r="B164" s="2">
        <v>30</v>
      </c>
      <c r="C164" s="2">
        <v>2365</v>
      </c>
      <c r="D164" s="2">
        <v>2714</v>
      </c>
      <c r="E164" s="2">
        <v>97</v>
      </c>
      <c r="F164" s="2">
        <v>5176</v>
      </c>
      <c r="G164" s="2">
        <v>2484</v>
      </c>
      <c r="H164" s="2">
        <v>2894</v>
      </c>
      <c r="I164" s="2">
        <v>5378</v>
      </c>
      <c r="J164" s="2">
        <v>11409</v>
      </c>
    </row>
    <row r="165" spans="1:10" ht="12.75">
      <c r="A165" s="2">
        <v>5</v>
      </c>
      <c r="B165" s="2">
        <v>31</v>
      </c>
      <c r="C165" s="2">
        <v>5192</v>
      </c>
      <c r="D165" s="2">
        <v>2130</v>
      </c>
      <c r="E165" s="2">
        <v>136</v>
      </c>
      <c r="F165" s="2">
        <v>7457</v>
      </c>
      <c r="G165" s="2">
        <v>5305</v>
      </c>
      <c r="H165" s="2">
        <v>2186</v>
      </c>
      <c r="I165" s="2">
        <v>7491</v>
      </c>
      <c r="J165" s="2">
        <v>11432</v>
      </c>
    </row>
    <row r="166" spans="1:10" ht="12.75">
      <c r="A166" s="2">
        <v>6</v>
      </c>
      <c r="B166" s="2">
        <v>1</v>
      </c>
      <c r="C166" s="2">
        <v>222</v>
      </c>
      <c r="D166" s="2">
        <v>1776</v>
      </c>
      <c r="E166" s="2">
        <v>40</v>
      </c>
      <c r="F166" s="2">
        <v>2038</v>
      </c>
      <c r="G166" s="2">
        <v>257</v>
      </c>
      <c r="H166" s="2">
        <v>1948</v>
      </c>
      <c r="I166" s="2">
        <v>2205</v>
      </c>
      <c r="J166" s="2">
        <v>11454</v>
      </c>
    </row>
    <row r="167" spans="1:10" ht="12.75">
      <c r="A167" s="2">
        <v>6</v>
      </c>
      <c r="B167" s="2">
        <v>2</v>
      </c>
      <c r="C167" s="2">
        <v>3984</v>
      </c>
      <c r="D167" s="2">
        <v>2522</v>
      </c>
      <c r="E167" s="2">
        <v>122</v>
      </c>
      <c r="F167" s="2">
        <v>6627</v>
      </c>
      <c r="G167" s="2">
        <v>4114</v>
      </c>
      <c r="H167" s="2">
        <v>2625</v>
      </c>
      <c r="I167" s="2">
        <v>6739</v>
      </c>
      <c r="J167" s="2">
        <v>11474</v>
      </c>
    </row>
    <row r="168" spans="1:10" ht="12.75">
      <c r="A168" s="2">
        <v>6</v>
      </c>
      <c r="B168" s="2">
        <v>3</v>
      </c>
      <c r="C168" s="2">
        <v>4315</v>
      </c>
      <c r="D168" s="2">
        <v>2405</v>
      </c>
      <c r="E168" s="2">
        <v>125</v>
      </c>
      <c r="F168" s="2">
        <v>6846</v>
      </c>
      <c r="G168" s="2">
        <v>4423</v>
      </c>
      <c r="H168" s="2">
        <v>2506</v>
      </c>
      <c r="I168" s="2">
        <v>6928</v>
      </c>
      <c r="J168" s="2">
        <v>11493</v>
      </c>
    </row>
    <row r="169" spans="1:10" ht="12.75">
      <c r="A169" s="2">
        <v>6</v>
      </c>
      <c r="B169" s="2">
        <v>4</v>
      </c>
      <c r="C169" s="2">
        <v>2530</v>
      </c>
      <c r="D169" s="2">
        <v>3082</v>
      </c>
      <c r="E169" s="2">
        <v>109</v>
      </c>
      <c r="F169" s="2">
        <v>5722</v>
      </c>
      <c r="G169" s="2">
        <v>2763</v>
      </c>
      <c r="H169" s="2">
        <v>3284</v>
      </c>
      <c r="I169" s="2">
        <v>6047</v>
      </c>
      <c r="J169" s="2">
        <v>11512</v>
      </c>
    </row>
    <row r="170" spans="1:10" ht="12.75">
      <c r="A170" s="2">
        <v>6</v>
      </c>
      <c r="B170" s="2">
        <v>5</v>
      </c>
      <c r="C170" s="2">
        <v>4881</v>
      </c>
      <c r="D170" s="2">
        <v>2263</v>
      </c>
      <c r="E170" s="2">
        <v>134</v>
      </c>
      <c r="F170" s="2">
        <v>7277</v>
      </c>
      <c r="G170" s="2">
        <v>5079</v>
      </c>
      <c r="H170" s="2">
        <v>2331</v>
      </c>
      <c r="I170" s="2">
        <v>7410</v>
      </c>
      <c r="J170" s="2">
        <v>11529</v>
      </c>
    </row>
    <row r="171" spans="1:10" ht="12.75">
      <c r="A171" s="2">
        <v>6</v>
      </c>
      <c r="B171" s="2">
        <v>6</v>
      </c>
      <c r="C171" s="2">
        <v>4323</v>
      </c>
      <c r="D171" s="2">
        <v>2179</v>
      </c>
      <c r="E171" s="2">
        <v>121</v>
      </c>
      <c r="F171" s="2">
        <v>6622</v>
      </c>
      <c r="G171" s="2">
        <v>4408</v>
      </c>
      <c r="H171" s="2">
        <v>2255</v>
      </c>
      <c r="I171" s="2">
        <v>6663</v>
      </c>
      <c r="J171" s="2">
        <v>11545</v>
      </c>
    </row>
    <row r="172" spans="1:10" ht="12.75">
      <c r="A172" s="2">
        <v>6</v>
      </c>
      <c r="B172" s="2">
        <v>7</v>
      </c>
      <c r="C172" s="2">
        <v>5311</v>
      </c>
      <c r="D172" s="2">
        <v>2118</v>
      </c>
      <c r="E172" s="2">
        <v>140</v>
      </c>
      <c r="F172" s="2">
        <v>7570</v>
      </c>
      <c r="G172" s="2">
        <v>5546</v>
      </c>
      <c r="H172" s="2">
        <v>2191</v>
      </c>
      <c r="I172" s="2">
        <v>7737</v>
      </c>
      <c r="J172" s="2">
        <v>11559</v>
      </c>
    </row>
    <row r="173" spans="1:10" ht="12.75">
      <c r="A173" s="2">
        <v>6</v>
      </c>
      <c r="B173" s="2">
        <v>8</v>
      </c>
      <c r="C173" s="2">
        <v>4426</v>
      </c>
      <c r="D173" s="2">
        <v>2494</v>
      </c>
      <c r="E173" s="2">
        <v>132</v>
      </c>
      <c r="F173" s="2">
        <v>7051</v>
      </c>
      <c r="G173" s="2">
        <v>4700</v>
      </c>
      <c r="H173" s="2">
        <v>2592</v>
      </c>
      <c r="I173" s="2">
        <v>7292</v>
      </c>
      <c r="J173" s="2">
        <v>11573</v>
      </c>
    </row>
    <row r="174" spans="1:10" ht="12.75">
      <c r="A174" s="2">
        <v>6</v>
      </c>
      <c r="B174" s="2">
        <v>9</v>
      </c>
      <c r="C174" s="2">
        <v>2244</v>
      </c>
      <c r="D174" s="2">
        <v>2715</v>
      </c>
      <c r="E174" s="2">
        <v>92</v>
      </c>
      <c r="F174" s="2">
        <v>5051</v>
      </c>
      <c r="G174" s="2">
        <v>2248</v>
      </c>
      <c r="H174" s="2">
        <v>2850</v>
      </c>
      <c r="I174" s="2">
        <v>5098</v>
      </c>
      <c r="J174" s="2">
        <v>11586</v>
      </c>
    </row>
    <row r="175" spans="1:10" ht="12.75">
      <c r="A175" s="2">
        <v>6</v>
      </c>
      <c r="B175" s="2">
        <v>10</v>
      </c>
      <c r="C175" s="2">
        <v>5189</v>
      </c>
      <c r="D175" s="2">
        <v>2178</v>
      </c>
      <c r="E175" s="2">
        <v>139</v>
      </c>
      <c r="F175" s="2">
        <v>7506</v>
      </c>
      <c r="G175" s="2">
        <v>5451</v>
      </c>
      <c r="H175" s="2">
        <v>2257</v>
      </c>
      <c r="I175" s="2">
        <v>7708</v>
      </c>
      <c r="J175" s="2">
        <v>11597</v>
      </c>
    </row>
    <row r="176" spans="1:10" ht="12.75">
      <c r="A176" s="2">
        <v>6</v>
      </c>
      <c r="B176" s="2">
        <v>11</v>
      </c>
      <c r="C176" s="2">
        <v>3757</v>
      </c>
      <c r="D176" s="2">
        <v>2679</v>
      </c>
      <c r="E176" s="2">
        <v>123</v>
      </c>
      <c r="F176" s="2">
        <v>6558</v>
      </c>
      <c r="G176" s="2">
        <v>3984</v>
      </c>
      <c r="H176" s="2">
        <v>2804</v>
      </c>
      <c r="I176" s="2">
        <v>6788</v>
      </c>
      <c r="J176" s="2">
        <v>11607</v>
      </c>
    </row>
    <row r="177" spans="1:10" ht="12.75">
      <c r="A177" s="2">
        <v>6</v>
      </c>
      <c r="B177" s="2">
        <v>12</v>
      </c>
      <c r="C177" s="2">
        <v>3742</v>
      </c>
      <c r="D177" s="2">
        <v>2539</v>
      </c>
      <c r="E177" s="2">
        <v>122</v>
      </c>
      <c r="F177" s="2">
        <v>6403</v>
      </c>
      <c r="G177" s="2">
        <v>4035</v>
      </c>
      <c r="H177" s="2">
        <v>2683</v>
      </c>
      <c r="I177" s="2">
        <v>6718</v>
      </c>
      <c r="J177" s="2">
        <v>11616</v>
      </c>
    </row>
    <row r="178" spans="1:10" ht="12.75">
      <c r="A178" s="2">
        <v>6</v>
      </c>
      <c r="B178" s="2">
        <v>13</v>
      </c>
      <c r="C178" s="2">
        <v>176</v>
      </c>
      <c r="D178" s="2">
        <v>2037</v>
      </c>
      <c r="E178" s="2">
        <v>44</v>
      </c>
      <c r="F178" s="2">
        <v>2256</v>
      </c>
      <c r="G178" s="2">
        <v>175</v>
      </c>
      <c r="H178" s="2">
        <v>2228</v>
      </c>
      <c r="I178" s="2">
        <v>2403</v>
      </c>
      <c r="J178" s="2">
        <v>11624</v>
      </c>
    </row>
    <row r="179" spans="1:10" ht="12.75">
      <c r="A179" s="2">
        <v>6</v>
      </c>
      <c r="B179" s="2">
        <v>14</v>
      </c>
      <c r="C179" s="2">
        <v>329</v>
      </c>
      <c r="D179" s="2">
        <v>1735</v>
      </c>
      <c r="E179" s="2">
        <v>41</v>
      </c>
      <c r="F179" s="2">
        <v>2105</v>
      </c>
      <c r="G179" s="2">
        <v>353</v>
      </c>
      <c r="H179" s="2">
        <v>1891</v>
      </c>
      <c r="I179" s="2">
        <v>2244</v>
      </c>
      <c r="J179" s="2">
        <v>11631</v>
      </c>
    </row>
    <row r="180" spans="1:10" ht="12.75">
      <c r="A180" s="2">
        <v>6</v>
      </c>
      <c r="B180" s="2">
        <v>15</v>
      </c>
      <c r="C180" s="2">
        <v>5106</v>
      </c>
      <c r="D180" s="2">
        <v>2127</v>
      </c>
      <c r="E180" s="2">
        <v>136</v>
      </c>
      <c r="F180" s="2">
        <v>7369</v>
      </c>
      <c r="G180" s="2">
        <v>5320</v>
      </c>
      <c r="H180" s="2">
        <v>2194</v>
      </c>
      <c r="I180" s="2">
        <v>7514</v>
      </c>
      <c r="J180" s="2">
        <v>11637</v>
      </c>
    </row>
    <row r="181" spans="1:10" ht="12.75">
      <c r="A181" s="2">
        <v>6</v>
      </c>
      <c r="B181" s="2">
        <v>16</v>
      </c>
      <c r="C181" s="2">
        <v>5035</v>
      </c>
      <c r="D181" s="2">
        <v>2240</v>
      </c>
      <c r="E181" s="2">
        <v>138</v>
      </c>
      <c r="F181" s="2">
        <v>7413</v>
      </c>
      <c r="G181" s="2">
        <v>5316</v>
      </c>
      <c r="H181" s="2">
        <v>2324</v>
      </c>
      <c r="I181" s="2">
        <v>7641</v>
      </c>
      <c r="J181" s="2">
        <v>11641</v>
      </c>
    </row>
    <row r="182" spans="1:10" ht="12.75">
      <c r="A182" s="2">
        <v>6</v>
      </c>
      <c r="B182" s="2">
        <v>17</v>
      </c>
      <c r="C182" s="2">
        <v>5257</v>
      </c>
      <c r="D182" s="2">
        <v>2154</v>
      </c>
      <c r="E182" s="2">
        <v>141</v>
      </c>
      <c r="F182" s="2">
        <v>7552</v>
      </c>
      <c r="G182" s="2">
        <v>5542</v>
      </c>
      <c r="H182" s="2">
        <v>2238</v>
      </c>
      <c r="I182" s="2">
        <v>7780</v>
      </c>
      <c r="J182" s="2">
        <v>11644</v>
      </c>
    </row>
    <row r="183" spans="1:10" ht="12.75">
      <c r="A183" s="2">
        <v>6</v>
      </c>
      <c r="B183" s="2">
        <v>18</v>
      </c>
      <c r="C183" s="2">
        <v>5281</v>
      </c>
      <c r="D183" s="2">
        <v>2097</v>
      </c>
      <c r="E183" s="2">
        <v>140</v>
      </c>
      <c r="F183" s="2">
        <v>7518</v>
      </c>
      <c r="G183" s="2">
        <v>5553</v>
      </c>
      <c r="H183" s="2">
        <v>2172</v>
      </c>
      <c r="I183" s="2">
        <v>7725</v>
      </c>
      <c r="J183" s="2">
        <v>11647</v>
      </c>
    </row>
    <row r="184" spans="1:10" ht="12.75">
      <c r="A184" s="2">
        <v>6</v>
      </c>
      <c r="B184" s="2">
        <v>19</v>
      </c>
      <c r="C184" s="2">
        <v>5222</v>
      </c>
      <c r="D184" s="2">
        <v>2096</v>
      </c>
      <c r="E184" s="2">
        <v>138</v>
      </c>
      <c r="F184" s="2">
        <v>7456</v>
      </c>
      <c r="G184" s="2">
        <v>5467</v>
      </c>
      <c r="H184" s="2">
        <v>2169</v>
      </c>
      <c r="I184" s="2">
        <v>7636</v>
      </c>
      <c r="J184" s="2">
        <v>11648</v>
      </c>
    </row>
    <row r="185" spans="1:10" ht="12.75">
      <c r="A185" s="2">
        <v>6</v>
      </c>
      <c r="B185" s="2">
        <v>20</v>
      </c>
      <c r="C185" s="2">
        <v>4161</v>
      </c>
      <c r="D185" s="2">
        <v>2550</v>
      </c>
      <c r="E185" s="2">
        <v>127</v>
      </c>
      <c r="F185" s="2">
        <v>6838</v>
      </c>
      <c r="G185" s="2">
        <v>4333</v>
      </c>
      <c r="H185" s="2">
        <v>2666</v>
      </c>
      <c r="I185" s="2">
        <v>6999</v>
      </c>
      <c r="J185" s="2">
        <v>11648</v>
      </c>
    </row>
    <row r="186" spans="1:10" ht="12.75">
      <c r="A186" s="2">
        <v>6</v>
      </c>
      <c r="B186" s="2">
        <v>21</v>
      </c>
      <c r="C186" s="2">
        <v>5030</v>
      </c>
      <c r="D186" s="2">
        <v>2123</v>
      </c>
      <c r="E186" s="2">
        <v>133</v>
      </c>
      <c r="F186" s="2">
        <v>7285</v>
      </c>
      <c r="G186" s="2">
        <v>5160</v>
      </c>
      <c r="H186" s="2">
        <v>2186</v>
      </c>
      <c r="I186" s="2">
        <v>7346</v>
      </c>
      <c r="J186" s="2">
        <v>11646</v>
      </c>
    </row>
    <row r="187" spans="1:10" ht="12.75">
      <c r="A187" s="2">
        <v>6</v>
      </c>
      <c r="B187" s="2">
        <v>22</v>
      </c>
      <c r="C187" s="2">
        <v>5259</v>
      </c>
      <c r="D187" s="2">
        <v>2140</v>
      </c>
      <c r="E187" s="2">
        <v>140</v>
      </c>
      <c r="F187" s="2">
        <v>7540</v>
      </c>
      <c r="G187" s="2">
        <v>5522</v>
      </c>
      <c r="H187" s="2">
        <v>2223</v>
      </c>
      <c r="I187" s="2">
        <v>7745</v>
      </c>
      <c r="J187" s="2">
        <v>11644</v>
      </c>
    </row>
    <row r="188" spans="1:10" ht="12.75">
      <c r="A188" s="2">
        <v>6</v>
      </c>
      <c r="B188" s="2">
        <v>23</v>
      </c>
      <c r="C188" s="2">
        <v>5275</v>
      </c>
      <c r="D188" s="2">
        <v>2113</v>
      </c>
      <c r="E188" s="2">
        <v>140</v>
      </c>
      <c r="F188" s="2">
        <v>7528</v>
      </c>
      <c r="G188" s="2">
        <v>5564</v>
      </c>
      <c r="H188" s="2">
        <v>2192</v>
      </c>
      <c r="I188" s="2">
        <v>7757</v>
      </c>
      <c r="J188" s="2">
        <v>11640</v>
      </c>
    </row>
    <row r="189" spans="1:10" ht="12.75">
      <c r="A189" s="2">
        <v>6</v>
      </c>
      <c r="B189" s="2">
        <v>24</v>
      </c>
      <c r="C189" s="2">
        <v>2425</v>
      </c>
      <c r="D189" s="2">
        <v>2008</v>
      </c>
      <c r="E189" s="2">
        <v>88</v>
      </c>
      <c r="F189" s="2">
        <v>4521</v>
      </c>
      <c r="G189" s="2">
        <v>2706</v>
      </c>
      <c r="H189" s="2">
        <v>2156</v>
      </c>
      <c r="I189" s="2">
        <v>4862</v>
      </c>
      <c r="J189" s="2">
        <v>11636</v>
      </c>
    </row>
    <row r="190" spans="1:10" ht="12.75">
      <c r="A190" s="2">
        <v>6</v>
      </c>
      <c r="B190" s="2">
        <v>25</v>
      </c>
      <c r="C190" s="2">
        <v>2366</v>
      </c>
      <c r="D190" s="2">
        <v>2267</v>
      </c>
      <c r="E190" s="2">
        <v>85</v>
      </c>
      <c r="F190" s="2">
        <v>4718</v>
      </c>
      <c r="G190" s="2">
        <v>2349</v>
      </c>
      <c r="H190" s="2">
        <v>2360</v>
      </c>
      <c r="I190" s="2">
        <v>4709</v>
      </c>
      <c r="J190" s="2">
        <v>11630</v>
      </c>
    </row>
    <row r="191" spans="1:10" ht="12.75">
      <c r="A191" s="2">
        <v>6</v>
      </c>
      <c r="B191" s="2">
        <v>26</v>
      </c>
      <c r="C191" s="2">
        <v>5404</v>
      </c>
      <c r="D191" s="2">
        <v>2087</v>
      </c>
      <c r="E191" s="2">
        <v>142</v>
      </c>
      <c r="F191" s="2">
        <v>7634</v>
      </c>
      <c r="G191" s="2">
        <v>5703</v>
      </c>
      <c r="H191" s="2">
        <v>2170</v>
      </c>
      <c r="I191" s="2">
        <v>7873</v>
      </c>
      <c r="J191" s="2">
        <v>11623</v>
      </c>
    </row>
    <row r="192" spans="1:10" ht="12.75">
      <c r="A192" s="2">
        <v>6</v>
      </c>
      <c r="B192" s="2">
        <v>27</v>
      </c>
      <c r="C192" s="2">
        <v>5416</v>
      </c>
      <c r="D192" s="2">
        <v>2067</v>
      </c>
      <c r="E192" s="2">
        <v>142</v>
      </c>
      <c r="F192" s="2">
        <v>7624</v>
      </c>
      <c r="G192" s="2">
        <v>5696</v>
      </c>
      <c r="H192" s="2">
        <v>2144</v>
      </c>
      <c r="I192" s="2">
        <v>7840</v>
      </c>
      <c r="J192" s="2">
        <v>11615</v>
      </c>
    </row>
    <row r="193" spans="1:10" ht="12.75">
      <c r="A193" s="2">
        <v>6</v>
      </c>
      <c r="B193" s="2">
        <v>28</v>
      </c>
      <c r="C193" s="2">
        <v>4444</v>
      </c>
      <c r="D193" s="2">
        <v>1949</v>
      </c>
      <c r="E193" s="2">
        <v>119</v>
      </c>
      <c r="F193" s="2">
        <v>6512</v>
      </c>
      <c r="G193" s="2">
        <v>4559</v>
      </c>
      <c r="H193" s="2">
        <v>2021</v>
      </c>
      <c r="I193" s="2">
        <v>6580</v>
      </c>
      <c r="J193" s="2">
        <v>11606</v>
      </c>
    </row>
    <row r="194" spans="1:10" ht="12.75">
      <c r="A194" s="2">
        <v>6</v>
      </c>
      <c r="B194" s="2">
        <v>29</v>
      </c>
      <c r="C194" s="2">
        <v>4548</v>
      </c>
      <c r="D194" s="2">
        <v>2116</v>
      </c>
      <c r="E194" s="2">
        <v>125</v>
      </c>
      <c r="F194" s="2">
        <v>6789</v>
      </c>
      <c r="G194" s="2">
        <v>4685</v>
      </c>
      <c r="H194" s="2">
        <v>2206</v>
      </c>
      <c r="I194" s="2">
        <v>6891</v>
      </c>
      <c r="J194" s="2">
        <v>11595</v>
      </c>
    </row>
    <row r="195" spans="1:10" ht="12.75">
      <c r="A195" s="2">
        <v>6</v>
      </c>
      <c r="B195" s="2">
        <v>30</v>
      </c>
      <c r="C195" s="2">
        <v>4828</v>
      </c>
      <c r="D195" s="2">
        <v>2314</v>
      </c>
      <c r="E195" s="2">
        <v>136</v>
      </c>
      <c r="F195" s="2">
        <v>7278</v>
      </c>
      <c r="G195" s="2">
        <v>5120</v>
      </c>
      <c r="H195" s="2">
        <v>2412</v>
      </c>
      <c r="I195" s="2">
        <v>7532</v>
      </c>
      <c r="J195" s="2">
        <v>11584</v>
      </c>
    </row>
    <row r="196" spans="1:10" ht="12.75">
      <c r="A196" s="2">
        <v>7</v>
      </c>
      <c r="B196" s="2">
        <v>1</v>
      </c>
      <c r="C196" s="2">
        <v>4087</v>
      </c>
      <c r="D196" s="2">
        <v>2523</v>
      </c>
      <c r="E196" s="2">
        <v>128</v>
      </c>
      <c r="F196" s="2">
        <v>6737</v>
      </c>
      <c r="G196" s="2">
        <v>4409</v>
      </c>
      <c r="H196" s="2">
        <v>2658</v>
      </c>
      <c r="I196" s="2">
        <v>7067</v>
      </c>
      <c r="J196" s="2">
        <v>11571</v>
      </c>
    </row>
    <row r="197" spans="1:10" ht="12.75">
      <c r="A197" s="2">
        <v>7</v>
      </c>
      <c r="B197" s="2">
        <v>2</v>
      </c>
      <c r="C197" s="2">
        <v>5471</v>
      </c>
      <c r="D197" s="2">
        <v>2055</v>
      </c>
      <c r="E197" s="2">
        <v>143</v>
      </c>
      <c r="F197" s="2">
        <v>7668</v>
      </c>
      <c r="G197" s="2">
        <v>5747</v>
      </c>
      <c r="H197" s="2">
        <v>2133</v>
      </c>
      <c r="I197" s="2">
        <v>7879</v>
      </c>
      <c r="J197" s="2">
        <v>11558</v>
      </c>
    </row>
    <row r="198" spans="1:10" ht="12.75">
      <c r="A198" s="2">
        <v>7</v>
      </c>
      <c r="B198" s="2">
        <v>3</v>
      </c>
      <c r="C198" s="2">
        <v>5359</v>
      </c>
      <c r="D198" s="2">
        <v>2108</v>
      </c>
      <c r="E198" s="2">
        <v>141</v>
      </c>
      <c r="F198" s="2">
        <v>7608</v>
      </c>
      <c r="G198" s="2">
        <v>5598</v>
      </c>
      <c r="H198" s="2">
        <v>2188</v>
      </c>
      <c r="I198" s="2">
        <v>7787</v>
      </c>
      <c r="J198" s="2">
        <v>11543</v>
      </c>
    </row>
    <row r="199" spans="1:10" ht="12.75">
      <c r="A199" s="2">
        <v>7</v>
      </c>
      <c r="B199" s="2">
        <v>4</v>
      </c>
      <c r="C199" s="2">
        <v>3251</v>
      </c>
      <c r="D199" s="2">
        <v>2024</v>
      </c>
      <c r="E199" s="2">
        <v>98</v>
      </c>
      <c r="F199" s="2">
        <v>5373</v>
      </c>
      <c r="G199" s="2">
        <v>3321</v>
      </c>
      <c r="H199" s="2">
        <v>2121</v>
      </c>
      <c r="I199" s="2">
        <v>5442</v>
      </c>
      <c r="J199" s="2">
        <v>11527</v>
      </c>
    </row>
    <row r="200" spans="1:10" ht="12.75">
      <c r="A200" s="2">
        <v>7</v>
      </c>
      <c r="B200" s="2">
        <v>5</v>
      </c>
      <c r="C200" s="2">
        <v>4995</v>
      </c>
      <c r="D200" s="2">
        <v>2086</v>
      </c>
      <c r="E200" s="2">
        <v>132</v>
      </c>
      <c r="F200" s="2">
        <v>7213</v>
      </c>
      <c r="G200" s="2">
        <v>5162</v>
      </c>
      <c r="H200" s="2">
        <v>2143</v>
      </c>
      <c r="I200" s="2">
        <v>7304</v>
      </c>
      <c r="J200" s="2">
        <v>11510</v>
      </c>
    </row>
    <row r="201" spans="1:10" ht="12.75">
      <c r="A201" s="2">
        <v>7</v>
      </c>
      <c r="B201" s="2">
        <v>6</v>
      </c>
      <c r="C201" s="2">
        <v>3511</v>
      </c>
      <c r="D201" s="2">
        <v>2613</v>
      </c>
      <c r="E201" s="2">
        <v>117</v>
      </c>
      <c r="F201" s="2">
        <v>6240</v>
      </c>
      <c r="G201" s="2">
        <v>3700</v>
      </c>
      <c r="H201" s="2">
        <v>2761</v>
      </c>
      <c r="I201" s="2">
        <v>6462</v>
      </c>
      <c r="J201" s="2">
        <v>11492</v>
      </c>
    </row>
    <row r="202" spans="1:10" ht="12.75">
      <c r="A202" s="2">
        <v>7</v>
      </c>
      <c r="B202" s="2">
        <v>7</v>
      </c>
      <c r="C202" s="2">
        <v>3476</v>
      </c>
      <c r="D202" s="2">
        <v>2553</v>
      </c>
      <c r="E202" s="2">
        <v>113</v>
      </c>
      <c r="F202" s="2">
        <v>6143</v>
      </c>
      <c r="G202" s="2">
        <v>3602</v>
      </c>
      <c r="H202" s="2">
        <v>2670</v>
      </c>
      <c r="I202" s="2">
        <v>6272</v>
      </c>
      <c r="J202" s="2">
        <v>11472</v>
      </c>
    </row>
    <row r="203" spans="1:10" ht="12.75">
      <c r="A203" s="2">
        <v>7</v>
      </c>
      <c r="B203" s="2">
        <v>8</v>
      </c>
      <c r="C203" s="2">
        <v>4700</v>
      </c>
      <c r="D203" s="2">
        <v>2105</v>
      </c>
      <c r="E203" s="2">
        <v>125</v>
      </c>
      <c r="F203" s="2">
        <v>6930</v>
      </c>
      <c r="G203" s="2">
        <v>4732</v>
      </c>
      <c r="H203" s="2">
        <v>2165</v>
      </c>
      <c r="I203" s="2">
        <v>6897</v>
      </c>
      <c r="J203" s="2">
        <v>11452</v>
      </c>
    </row>
    <row r="204" spans="1:10" ht="12.75">
      <c r="A204" s="2">
        <v>7</v>
      </c>
      <c r="B204" s="2">
        <v>9</v>
      </c>
      <c r="C204" s="2">
        <v>2738</v>
      </c>
      <c r="D204" s="2">
        <v>2331</v>
      </c>
      <c r="E204" s="2">
        <v>93</v>
      </c>
      <c r="F204" s="2">
        <v>5162</v>
      </c>
      <c r="G204" s="2">
        <v>2687</v>
      </c>
      <c r="H204" s="2">
        <v>2438</v>
      </c>
      <c r="I204" s="2">
        <v>5126</v>
      </c>
      <c r="J204" s="2">
        <v>11431</v>
      </c>
    </row>
    <row r="205" spans="1:10" ht="12.75">
      <c r="A205" s="2">
        <v>7</v>
      </c>
      <c r="B205" s="2">
        <v>10</v>
      </c>
      <c r="C205" s="2">
        <v>2306</v>
      </c>
      <c r="D205" s="2">
        <v>2668</v>
      </c>
      <c r="E205" s="2">
        <v>95</v>
      </c>
      <c r="F205" s="2">
        <v>5068</v>
      </c>
      <c r="G205" s="2">
        <v>2403</v>
      </c>
      <c r="H205" s="2">
        <v>2820</v>
      </c>
      <c r="I205" s="2">
        <v>5223</v>
      </c>
      <c r="J205" s="2">
        <v>11408</v>
      </c>
    </row>
    <row r="206" spans="1:10" ht="12.75">
      <c r="A206" s="2">
        <v>7</v>
      </c>
      <c r="B206" s="2">
        <v>11</v>
      </c>
      <c r="C206" s="2">
        <v>5522</v>
      </c>
      <c r="D206" s="2">
        <v>1959</v>
      </c>
      <c r="E206" s="2">
        <v>139</v>
      </c>
      <c r="F206" s="2">
        <v>7619</v>
      </c>
      <c r="G206" s="2">
        <v>5679</v>
      </c>
      <c r="H206" s="2">
        <v>2007</v>
      </c>
      <c r="I206" s="2">
        <v>7686</v>
      </c>
      <c r="J206" s="2">
        <v>11385</v>
      </c>
    </row>
    <row r="207" spans="1:10" ht="12.75">
      <c r="A207" s="2">
        <v>7</v>
      </c>
      <c r="B207" s="2">
        <v>12</v>
      </c>
      <c r="C207" s="2">
        <v>5226</v>
      </c>
      <c r="D207" s="2">
        <v>2054</v>
      </c>
      <c r="E207" s="2">
        <v>134</v>
      </c>
      <c r="F207" s="2">
        <v>7414</v>
      </c>
      <c r="G207" s="2">
        <v>5316</v>
      </c>
      <c r="H207" s="2">
        <v>2109</v>
      </c>
      <c r="I207" s="2">
        <v>7424</v>
      </c>
      <c r="J207" s="2">
        <v>11360</v>
      </c>
    </row>
    <row r="208" spans="1:10" ht="12.75">
      <c r="A208" s="2">
        <v>7</v>
      </c>
      <c r="B208" s="2">
        <v>13</v>
      </c>
      <c r="C208" s="2">
        <v>5370</v>
      </c>
      <c r="D208" s="2">
        <v>2064</v>
      </c>
      <c r="E208" s="2">
        <v>139</v>
      </c>
      <c r="F208" s="2">
        <v>7573</v>
      </c>
      <c r="G208" s="2">
        <v>5562</v>
      </c>
      <c r="H208" s="2">
        <v>2124</v>
      </c>
      <c r="I208" s="2">
        <v>7686</v>
      </c>
      <c r="J208" s="2">
        <v>11334</v>
      </c>
    </row>
    <row r="209" spans="1:10" ht="12.75">
      <c r="A209" s="2">
        <v>7</v>
      </c>
      <c r="B209" s="2">
        <v>14</v>
      </c>
      <c r="C209" s="2">
        <v>5528</v>
      </c>
      <c r="D209" s="2">
        <v>1999</v>
      </c>
      <c r="E209" s="2">
        <v>140</v>
      </c>
      <c r="F209" s="2">
        <v>7667</v>
      </c>
      <c r="G209" s="2">
        <v>5709</v>
      </c>
      <c r="H209" s="2">
        <v>2053</v>
      </c>
      <c r="I209" s="2">
        <v>7762</v>
      </c>
      <c r="J209" s="2">
        <v>11308</v>
      </c>
    </row>
    <row r="210" spans="1:10" ht="12.75">
      <c r="A210" s="2">
        <v>7</v>
      </c>
      <c r="B210" s="2">
        <v>15</v>
      </c>
      <c r="C210" s="2">
        <v>5338</v>
      </c>
      <c r="D210" s="2">
        <v>2068</v>
      </c>
      <c r="E210" s="2">
        <v>138</v>
      </c>
      <c r="F210" s="2">
        <v>7545</v>
      </c>
      <c r="G210" s="2">
        <v>5515</v>
      </c>
      <c r="H210" s="2">
        <v>2122</v>
      </c>
      <c r="I210" s="2">
        <v>7637</v>
      </c>
      <c r="J210" s="2">
        <v>11280</v>
      </c>
    </row>
    <row r="211" spans="1:10" ht="12.75">
      <c r="A211" s="2">
        <v>7</v>
      </c>
      <c r="B211" s="2">
        <v>16</v>
      </c>
      <c r="C211" s="2">
        <v>5309</v>
      </c>
      <c r="D211" s="2">
        <v>2012</v>
      </c>
      <c r="E211" s="2">
        <v>136</v>
      </c>
      <c r="F211" s="2">
        <v>7457</v>
      </c>
      <c r="G211" s="2">
        <v>5453</v>
      </c>
      <c r="H211" s="2">
        <v>2052</v>
      </c>
      <c r="I211" s="2">
        <v>7505</v>
      </c>
      <c r="J211" s="2">
        <v>11251</v>
      </c>
    </row>
    <row r="212" spans="1:10" ht="12.75">
      <c r="A212" s="2">
        <v>7</v>
      </c>
      <c r="B212" s="2">
        <v>17</v>
      </c>
      <c r="C212" s="2">
        <v>5597</v>
      </c>
      <c r="D212" s="2">
        <v>1960</v>
      </c>
      <c r="E212" s="2">
        <v>140</v>
      </c>
      <c r="F212" s="2">
        <v>7697</v>
      </c>
      <c r="G212" s="2">
        <v>5735</v>
      </c>
      <c r="H212" s="2">
        <v>2007</v>
      </c>
      <c r="I212" s="2">
        <v>7741</v>
      </c>
      <c r="J212" s="2">
        <v>11222</v>
      </c>
    </row>
    <row r="213" spans="1:10" ht="12.75">
      <c r="A213" s="2">
        <v>7</v>
      </c>
      <c r="B213" s="2">
        <v>18</v>
      </c>
      <c r="C213" s="2">
        <v>2382</v>
      </c>
      <c r="D213" s="2">
        <v>2625</v>
      </c>
      <c r="E213" s="2">
        <v>95</v>
      </c>
      <c r="F213" s="2">
        <v>5102</v>
      </c>
      <c r="G213" s="2">
        <v>2491</v>
      </c>
      <c r="H213" s="2">
        <v>2779</v>
      </c>
      <c r="I213" s="2">
        <v>5270</v>
      </c>
      <c r="J213" s="2">
        <v>11191</v>
      </c>
    </row>
    <row r="214" spans="1:10" ht="12.75">
      <c r="A214" s="2">
        <v>7</v>
      </c>
      <c r="B214" s="2">
        <v>19</v>
      </c>
      <c r="C214" s="2">
        <v>5581</v>
      </c>
      <c r="D214" s="2">
        <v>1960</v>
      </c>
      <c r="E214" s="2">
        <v>139</v>
      </c>
      <c r="F214" s="2">
        <v>7680</v>
      </c>
      <c r="G214" s="2">
        <v>5691</v>
      </c>
      <c r="H214" s="2">
        <v>2001</v>
      </c>
      <c r="I214" s="2">
        <v>7692</v>
      </c>
      <c r="J214" s="2">
        <v>11159</v>
      </c>
    </row>
    <row r="215" spans="1:10" ht="12.75">
      <c r="A215" s="2">
        <v>7</v>
      </c>
      <c r="B215" s="2">
        <v>20</v>
      </c>
      <c r="C215" s="2">
        <v>5589</v>
      </c>
      <c r="D215" s="2">
        <v>1954</v>
      </c>
      <c r="E215" s="2">
        <v>139</v>
      </c>
      <c r="F215" s="2">
        <v>7682</v>
      </c>
      <c r="G215" s="2">
        <v>5685</v>
      </c>
      <c r="H215" s="2">
        <v>1993</v>
      </c>
      <c r="I215" s="2">
        <v>7677</v>
      </c>
      <c r="J215" s="2">
        <v>11126</v>
      </c>
    </row>
    <row r="216" spans="1:10" ht="12.75">
      <c r="A216" s="2">
        <v>7</v>
      </c>
      <c r="B216" s="2">
        <v>21</v>
      </c>
      <c r="C216" s="2">
        <v>5568</v>
      </c>
      <c r="D216" s="2">
        <v>1956</v>
      </c>
      <c r="E216" s="2">
        <v>138</v>
      </c>
      <c r="F216" s="2">
        <v>7663</v>
      </c>
      <c r="G216" s="2">
        <v>5646</v>
      </c>
      <c r="H216" s="2">
        <v>1991</v>
      </c>
      <c r="I216" s="2">
        <v>7637</v>
      </c>
      <c r="J216" s="2">
        <v>11092</v>
      </c>
    </row>
    <row r="217" spans="1:10" ht="12.75">
      <c r="A217" s="2">
        <v>7</v>
      </c>
      <c r="B217" s="2">
        <v>22</v>
      </c>
      <c r="C217" s="2">
        <v>5483</v>
      </c>
      <c r="D217" s="2">
        <v>1988</v>
      </c>
      <c r="E217" s="2">
        <v>136</v>
      </c>
      <c r="F217" s="2">
        <v>7607</v>
      </c>
      <c r="G217" s="2">
        <v>5517</v>
      </c>
      <c r="H217" s="2">
        <v>2021</v>
      </c>
      <c r="I217" s="2">
        <v>7539</v>
      </c>
      <c r="J217" s="2">
        <v>11058</v>
      </c>
    </row>
    <row r="218" spans="1:10" ht="12.75">
      <c r="A218" s="2">
        <v>7</v>
      </c>
      <c r="B218" s="2">
        <v>23</v>
      </c>
      <c r="C218" s="2">
        <v>2570</v>
      </c>
      <c r="D218" s="2">
        <v>2307</v>
      </c>
      <c r="E218" s="2">
        <v>88</v>
      </c>
      <c r="F218" s="2">
        <v>4966</v>
      </c>
      <c r="G218" s="2">
        <v>2468</v>
      </c>
      <c r="H218" s="2">
        <v>2418</v>
      </c>
      <c r="I218" s="2">
        <v>4886</v>
      </c>
      <c r="J218" s="2">
        <v>11022</v>
      </c>
    </row>
    <row r="219" spans="1:10" ht="12.75">
      <c r="A219" s="2">
        <v>7</v>
      </c>
      <c r="B219" s="2">
        <v>24</v>
      </c>
      <c r="C219" s="2">
        <v>2388</v>
      </c>
      <c r="D219" s="2">
        <v>2894</v>
      </c>
      <c r="E219" s="2">
        <v>99</v>
      </c>
      <c r="F219" s="2">
        <v>5380</v>
      </c>
      <c r="G219" s="2">
        <v>2405</v>
      </c>
      <c r="H219" s="2">
        <v>3049</v>
      </c>
      <c r="I219" s="2">
        <v>5454</v>
      </c>
      <c r="J219" s="2">
        <v>10985</v>
      </c>
    </row>
    <row r="220" spans="1:10" ht="12.75">
      <c r="A220" s="2">
        <v>7</v>
      </c>
      <c r="B220" s="2">
        <v>25</v>
      </c>
      <c r="C220" s="2">
        <v>1262</v>
      </c>
      <c r="D220" s="2">
        <v>3307</v>
      </c>
      <c r="E220" s="2">
        <v>87</v>
      </c>
      <c r="F220" s="2">
        <v>4656</v>
      </c>
      <c r="G220" s="2">
        <v>1287</v>
      </c>
      <c r="H220" s="2">
        <v>3535</v>
      </c>
      <c r="I220" s="2">
        <v>4822</v>
      </c>
      <c r="J220" s="2">
        <v>10948</v>
      </c>
    </row>
    <row r="221" spans="1:10" ht="12.75">
      <c r="A221" s="2">
        <v>7</v>
      </c>
      <c r="B221" s="2">
        <v>26</v>
      </c>
      <c r="C221" s="2">
        <v>3681</v>
      </c>
      <c r="D221" s="2">
        <v>2578</v>
      </c>
      <c r="E221" s="2">
        <v>113</v>
      </c>
      <c r="F221" s="2">
        <v>6372</v>
      </c>
      <c r="G221" s="2">
        <v>3610</v>
      </c>
      <c r="H221" s="2">
        <v>2643</v>
      </c>
      <c r="I221" s="2">
        <v>6253</v>
      </c>
      <c r="J221" s="2">
        <v>10909</v>
      </c>
    </row>
    <row r="222" spans="1:10" ht="12.75">
      <c r="A222" s="2">
        <v>7</v>
      </c>
      <c r="B222" s="2">
        <v>27</v>
      </c>
      <c r="C222" s="2">
        <v>5353</v>
      </c>
      <c r="D222" s="2">
        <v>2030</v>
      </c>
      <c r="E222" s="2">
        <v>133</v>
      </c>
      <c r="F222" s="2">
        <v>7516</v>
      </c>
      <c r="G222" s="2">
        <v>5310</v>
      </c>
      <c r="H222" s="2">
        <v>2050</v>
      </c>
      <c r="I222" s="2">
        <v>7360</v>
      </c>
      <c r="J222" s="2">
        <v>10870</v>
      </c>
    </row>
    <row r="223" spans="1:10" ht="12.75">
      <c r="A223" s="2">
        <v>7</v>
      </c>
      <c r="B223" s="2">
        <v>28</v>
      </c>
      <c r="C223" s="2">
        <v>5278</v>
      </c>
      <c r="D223" s="2">
        <v>2031</v>
      </c>
      <c r="E223" s="2">
        <v>131</v>
      </c>
      <c r="F223" s="2">
        <v>7440</v>
      </c>
      <c r="G223" s="2">
        <v>5206</v>
      </c>
      <c r="H223" s="2">
        <v>2042</v>
      </c>
      <c r="I223" s="2">
        <v>7248</v>
      </c>
      <c r="J223" s="2">
        <v>10829</v>
      </c>
    </row>
    <row r="224" spans="1:10" ht="12.75">
      <c r="A224" s="2">
        <v>7</v>
      </c>
      <c r="B224" s="2">
        <v>29</v>
      </c>
      <c r="C224" s="2">
        <v>1737</v>
      </c>
      <c r="D224" s="2">
        <v>2105</v>
      </c>
      <c r="E224" s="2">
        <v>75</v>
      </c>
      <c r="F224" s="2">
        <v>3917</v>
      </c>
      <c r="G224" s="2">
        <v>1893</v>
      </c>
      <c r="H224" s="2">
        <v>2254</v>
      </c>
      <c r="I224" s="2">
        <v>4147</v>
      </c>
      <c r="J224" s="2">
        <v>10788</v>
      </c>
    </row>
    <row r="225" spans="1:10" ht="12.75">
      <c r="A225" s="2">
        <v>7</v>
      </c>
      <c r="B225" s="2">
        <v>30</v>
      </c>
      <c r="C225" s="2">
        <v>5271</v>
      </c>
      <c r="D225" s="2">
        <v>2023</v>
      </c>
      <c r="E225" s="2">
        <v>131</v>
      </c>
      <c r="F225" s="2">
        <v>7424</v>
      </c>
      <c r="G225" s="2">
        <v>5193</v>
      </c>
      <c r="H225" s="2">
        <v>2026</v>
      </c>
      <c r="I225" s="2">
        <v>7220</v>
      </c>
      <c r="J225" s="2">
        <v>10745</v>
      </c>
    </row>
    <row r="226" spans="1:10" ht="12.75">
      <c r="A226" s="2">
        <v>7</v>
      </c>
      <c r="B226" s="2">
        <v>31</v>
      </c>
      <c r="C226" s="2">
        <v>5278</v>
      </c>
      <c r="D226" s="2">
        <v>2032</v>
      </c>
      <c r="E226" s="2">
        <v>131</v>
      </c>
      <c r="F226" s="2">
        <v>7441</v>
      </c>
      <c r="G226" s="2">
        <v>5190</v>
      </c>
      <c r="H226" s="2">
        <v>2035</v>
      </c>
      <c r="I226" s="2">
        <v>7225</v>
      </c>
      <c r="J226" s="2">
        <v>10702</v>
      </c>
    </row>
    <row r="227" spans="1:10" ht="12.75">
      <c r="A227" s="2">
        <v>8</v>
      </c>
      <c r="B227" s="2">
        <v>1</v>
      </c>
      <c r="C227" s="2">
        <v>5190</v>
      </c>
      <c r="D227" s="2">
        <v>1999</v>
      </c>
      <c r="E227" s="2">
        <v>128</v>
      </c>
      <c r="F227" s="2">
        <v>7317</v>
      </c>
      <c r="G227" s="2">
        <v>5078</v>
      </c>
      <c r="H227" s="2">
        <v>1990</v>
      </c>
      <c r="I227" s="2">
        <v>7068</v>
      </c>
      <c r="J227" s="2">
        <v>10658</v>
      </c>
    </row>
    <row r="228" spans="1:10" ht="12.75">
      <c r="A228" s="2">
        <v>8</v>
      </c>
      <c r="B228" s="2">
        <v>2</v>
      </c>
      <c r="C228" s="2">
        <v>2062</v>
      </c>
      <c r="D228" s="2">
        <v>2271</v>
      </c>
      <c r="E228" s="2">
        <v>78</v>
      </c>
      <c r="F228" s="2">
        <v>4411</v>
      </c>
      <c r="G228" s="2">
        <v>1953</v>
      </c>
      <c r="H228" s="2">
        <v>2366</v>
      </c>
      <c r="I228" s="2">
        <v>4319</v>
      </c>
      <c r="J228" s="2">
        <v>10613</v>
      </c>
    </row>
    <row r="229" spans="1:10" ht="12.75">
      <c r="A229" s="2">
        <v>8</v>
      </c>
      <c r="B229" s="2">
        <v>3</v>
      </c>
      <c r="C229" s="2">
        <v>5685</v>
      </c>
      <c r="D229" s="2">
        <v>1873</v>
      </c>
      <c r="E229" s="2">
        <v>133</v>
      </c>
      <c r="F229" s="2">
        <v>7692</v>
      </c>
      <c r="G229" s="2">
        <v>5512</v>
      </c>
      <c r="H229" s="2">
        <v>1862</v>
      </c>
      <c r="I229" s="2">
        <v>7374</v>
      </c>
      <c r="J229" s="2">
        <v>10568</v>
      </c>
    </row>
    <row r="230" spans="1:10" ht="12.75">
      <c r="A230" s="2">
        <v>8</v>
      </c>
      <c r="B230" s="2">
        <v>4</v>
      </c>
      <c r="C230" s="2">
        <v>5603</v>
      </c>
      <c r="D230" s="2">
        <v>1888</v>
      </c>
      <c r="E230" s="2">
        <v>132</v>
      </c>
      <c r="F230" s="2">
        <v>7622</v>
      </c>
      <c r="G230" s="2">
        <v>5412</v>
      </c>
      <c r="H230" s="2">
        <v>1873</v>
      </c>
      <c r="I230" s="2">
        <v>7285</v>
      </c>
      <c r="J230" s="2">
        <v>10521</v>
      </c>
    </row>
    <row r="231" spans="1:10" ht="12.75">
      <c r="A231" s="2">
        <v>8</v>
      </c>
      <c r="B231" s="2">
        <v>5</v>
      </c>
      <c r="C231" s="2">
        <v>5619</v>
      </c>
      <c r="D231" s="2">
        <v>1877</v>
      </c>
      <c r="E231" s="2">
        <v>131</v>
      </c>
      <c r="F231" s="2">
        <v>7627</v>
      </c>
      <c r="G231" s="2">
        <v>5405</v>
      </c>
      <c r="H231" s="2">
        <v>1858</v>
      </c>
      <c r="I231" s="2">
        <v>7264</v>
      </c>
      <c r="J231" s="2">
        <v>10473</v>
      </c>
    </row>
    <row r="232" spans="1:10" ht="12.75">
      <c r="A232" s="2">
        <v>8</v>
      </c>
      <c r="B232" s="2">
        <v>6</v>
      </c>
      <c r="C232" s="2">
        <v>4590</v>
      </c>
      <c r="D232" s="2">
        <v>2255</v>
      </c>
      <c r="E232" s="2">
        <v>120</v>
      </c>
      <c r="F232" s="2">
        <v>6965</v>
      </c>
      <c r="G232" s="2">
        <v>4395</v>
      </c>
      <c r="H232" s="2">
        <v>2251</v>
      </c>
      <c r="I232" s="2">
        <v>6647</v>
      </c>
      <c r="J232" s="2">
        <v>10425</v>
      </c>
    </row>
    <row r="233" spans="1:10" ht="12.75">
      <c r="A233" s="2">
        <v>8</v>
      </c>
      <c r="B233" s="2">
        <v>7</v>
      </c>
      <c r="C233" s="2">
        <v>5325</v>
      </c>
      <c r="D233" s="2">
        <v>1960</v>
      </c>
      <c r="E233" s="2">
        <v>127</v>
      </c>
      <c r="F233" s="2">
        <v>7411</v>
      </c>
      <c r="G233" s="2">
        <v>5063</v>
      </c>
      <c r="H233" s="2">
        <v>1933</v>
      </c>
      <c r="I233" s="2">
        <v>6995</v>
      </c>
      <c r="J233" s="2">
        <v>10376</v>
      </c>
    </row>
    <row r="234" spans="1:10" ht="12.75">
      <c r="A234" s="2">
        <v>8</v>
      </c>
      <c r="B234" s="2">
        <v>8</v>
      </c>
      <c r="C234" s="2">
        <v>5423</v>
      </c>
      <c r="D234" s="2">
        <v>1905</v>
      </c>
      <c r="E234" s="2">
        <v>127</v>
      </c>
      <c r="F234" s="2">
        <v>7455</v>
      </c>
      <c r="G234" s="2">
        <v>5148</v>
      </c>
      <c r="H234" s="2">
        <v>1870</v>
      </c>
      <c r="I234" s="2">
        <v>7018</v>
      </c>
      <c r="J234" s="2">
        <v>10326</v>
      </c>
    </row>
    <row r="235" spans="1:10" ht="12.75">
      <c r="A235" s="2">
        <v>8</v>
      </c>
      <c r="B235" s="2">
        <v>9</v>
      </c>
      <c r="C235" s="2">
        <v>5555</v>
      </c>
      <c r="D235" s="2">
        <v>1873</v>
      </c>
      <c r="E235" s="2">
        <v>128</v>
      </c>
      <c r="F235" s="2">
        <v>7556</v>
      </c>
      <c r="G235" s="2">
        <v>5256</v>
      </c>
      <c r="H235" s="2">
        <v>1838</v>
      </c>
      <c r="I235" s="2">
        <v>7094</v>
      </c>
      <c r="J235" s="2">
        <v>10275</v>
      </c>
    </row>
    <row r="236" spans="1:10" ht="12.75">
      <c r="A236" s="2">
        <v>8</v>
      </c>
      <c r="B236" s="2">
        <v>10</v>
      </c>
      <c r="C236" s="2">
        <v>4186</v>
      </c>
      <c r="D236" s="2">
        <v>2152</v>
      </c>
      <c r="E236" s="2">
        <v>109</v>
      </c>
      <c r="F236" s="2">
        <v>6446</v>
      </c>
      <c r="G236" s="2">
        <v>3851</v>
      </c>
      <c r="H236" s="2">
        <v>2151</v>
      </c>
      <c r="I236" s="2">
        <v>6002</v>
      </c>
      <c r="J236" s="2">
        <v>10224</v>
      </c>
    </row>
    <row r="237" spans="1:10" ht="12.75">
      <c r="A237" s="2">
        <v>8</v>
      </c>
      <c r="B237" s="2">
        <v>11</v>
      </c>
      <c r="C237" s="2">
        <v>1652</v>
      </c>
      <c r="D237" s="2">
        <v>2603</v>
      </c>
      <c r="E237" s="2">
        <v>76</v>
      </c>
      <c r="F237" s="2">
        <v>4331</v>
      </c>
      <c r="G237" s="2">
        <v>1495</v>
      </c>
      <c r="H237" s="2">
        <v>2703</v>
      </c>
      <c r="I237" s="2">
        <v>4198</v>
      </c>
      <c r="J237" s="2">
        <v>10171</v>
      </c>
    </row>
    <row r="238" spans="1:10" ht="12.75">
      <c r="A238" s="2">
        <v>8</v>
      </c>
      <c r="B238" s="2">
        <v>12</v>
      </c>
      <c r="C238" s="2">
        <v>5502</v>
      </c>
      <c r="D238" s="2">
        <v>1873</v>
      </c>
      <c r="E238" s="2">
        <v>126</v>
      </c>
      <c r="F238" s="2">
        <v>7501</v>
      </c>
      <c r="G238" s="2">
        <v>5130</v>
      </c>
      <c r="H238" s="2">
        <v>1825</v>
      </c>
      <c r="I238" s="2">
        <v>6955</v>
      </c>
      <c r="J238" s="2">
        <v>10118</v>
      </c>
    </row>
    <row r="239" spans="1:10" ht="12.75">
      <c r="A239" s="2">
        <v>8</v>
      </c>
      <c r="B239" s="2">
        <v>13</v>
      </c>
      <c r="C239" s="2">
        <v>4964</v>
      </c>
      <c r="D239" s="2">
        <v>2039</v>
      </c>
      <c r="E239" s="2">
        <v>119</v>
      </c>
      <c r="F239" s="2">
        <v>7122</v>
      </c>
      <c r="G239" s="2">
        <v>4582</v>
      </c>
      <c r="H239" s="2">
        <v>2000</v>
      </c>
      <c r="I239" s="2">
        <v>6582</v>
      </c>
      <c r="J239" s="2">
        <v>10064</v>
      </c>
    </row>
    <row r="240" spans="1:10" ht="12.75">
      <c r="A240" s="2">
        <v>8</v>
      </c>
      <c r="B240" s="2">
        <v>14</v>
      </c>
      <c r="C240" s="2">
        <v>1787</v>
      </c>
      <c r="D240" s="2">
        <v>2918</v>
      </c>
      <c r="E240" s="2">
        <v>86</v>
      </c>
      <c r="F240" s="2">
        <v>4791</v>
      </c>
      <c r="G240" s="2">
        <v>1692</v>
      </c>
      <c r="H240" s="2">
        <v>3043</v>
      </c>
      <c r="I240" s="2">
        <v>4735</v>
      </c>
      <c r="J240" s="2">
        <v>10010</v>
      </c>
    </row>
    <row r="241" spans="1:10" ht="12.75">
      <c r="A241" s="2">
        <v>8</v>
      </c>
      <c r="B241" s="2">
        <v>15</v>
      </c>
      <c r="C241" s="2">
        <v>5459</v>
      </c>
      <c r="D241" s="2">
        <v>1863</v>
      </c>
      <c r="E241" s="2">
        <v>123</v>
      </c>
      <c r="F241" s="2">
        <v>7446</v>
      </c>
      <c r="G241" s="2">
        <v>5015</v>
      </c>
      <c r="H241" s="2">
        <v>1805</v>
      </c>
      <c r="I241" s="2">
        <v>6820</v>
      </c>
      <c r="J241" s="2">
        <v>9954</v>
      </c>
    </row>
    <row r="242" spans="1:10" ht="12.75">
      <c r="A242" s="2">
        <v>8</v>
      </c>
      <c r="B242" s="2">
        <v>16</v>
      </c>
      <c r="C242" s="2">
        <v>5500</v>
      </c>
      <c r="D242" s="2">
        <v>1843</v>
      </c>
      <c r="E242" s="2">
        <v>123</v>
      </c>
      <c r="F242" s="2">
        <v>7466</v>
      </c>
      <c r="G242" s="2">
        <v>5040</v>
      </c>
      <c r="H242" s="2">
        <v>1778</v>
      </c>
      <c r="I242" s="2">
        <v>6818</v>
      </c>
      <c r="J242" s="2">
        <v>9898</v>
      </c>
    </row>
    <row r="243" spans="1:10" ht="12.75">
      <c r="A243" s="2">
        <v>8</v>
      </c>
      <c r="B243" s="2">
        <v>17</v>
      </c>
      <c r="C243" s="2">
        <v>5430</v>
      </c>
      <c r="D243" s="2">
        <v>1863</v>
      </c>
      <c r="E243" s="2">
        <v>122</v>
      </c>
      <c r="F243" s="2">
        <v>7415</v>
      </c>
      <c r="G243" s="2">
        <v>4953</v>
      </c>
      <c r="H243" s="2">
        <v>1793</v>
      </c>
      <c r="I243" s="2">
        <v>6746</v>
      </c>
      <c r="J243" s="2">
        <v>9841</v>
      </c>
    </row>
    <row r="244" spans="1:10" ht="12.75">
      <c r="A244" s="2">
        <v>8</v>
      </c>
      <c r="B244" s="2">
        <v>18</v>
      </c>
      <c r="C244" s="2">
        <v>2087</v>
      </c>
      <c r="D244" s="2">
        <v>2660</v>
      </c>
      <c r="E244" s="2">
        <v>85</v>
      </c>
      <c r="F244" s="2">
        <v>4832</v>
      </c>
      <c r="G244" s="2">
        <v>1928</v>
      </c>
      <c r="H244" s="2">
        <v>2746</v>
      </c>
      <c r="I244" s="2">
        <v>4674</v>
      </c>
      <c r="J244" s="2">
        <v>9784</v>
      </c>
    </row>
    <row r="245" spans="1:10" ht="12.75">
      <c r="A245" s="2">
        <v>8</v>
      </c>
      <c r="B245" s="2">
        <v>19</v>
      </c>
      <c r="C245" s="2">
        <v>4872</v>
      </c>
      <c r="D245" s="2">
        <v>1974</v>
      </c>
      <c r="E245" s="2">
        <v>114</v>
      </c>
      <c r="F245" s="2">
        <v>6959</v>
      </c>
      <c r="G245" s="2">
        <v>4380</v>
      </c>
      <c r="H245" s="2">
        <v>1926</v>
      </c>
      <c r="I245" s="2">
        <v>6305</v>
      </c>
      <c r="J245" s="2">
        <v>9726</v>
      </c>
    </row>
    <row r="246" spans="1:10" ht="12.75">
      <c r="A246" s="2">
        <v>8</v>
      </c>
      <c r="B246" s="2">
        <v>20</v>
      </c>
      <c r="C246" s="2">
        <v>2048</v>
      </c>
      <c r="D246" s="2">
        <v>2071</v>
      </c>
      <c r="E246" s="2">
        <v>70</v>
      </c>
      <c r="F246" s="2">
        <v>4189</v>
      </c>
      <c r="G246" s="2">
        <v>1786</v>
      </c>
      <c r="H246" s="2">
        <v>2102</v>
      </c>
      <c r="I246" s="2">
        <v>3888</v>
      </c>
      <c r="J246" s="2">
        <v>9667</v>
      </c>
    </row>
    <row r="247" spans="1:10" ht="12.75">
      <c r="A247" s="2">
        <v>8</v>
      </c>
      <c r="B247" s="2">
        <v>21</v>
      </c>
      <c r="C247" s="2">
        <v>296</v>
      </c>
      <c r="D247" s="2">
        <v>2469</v>
      </c>
      <c r="E247" s="2">
        <v>54</v>
      </c>
      <c r="F247" s="2">
        <v>2819</v>
      </c>
      <c r="G247" s="2">
        <v>274</v>
      </c>
      <c r="H247" s="2">
        <v>2685</v>
      </c>
      <c r="I247" s="2">
        <v>2959</v>
      </c>
      <c r="J247" s="2">
        <v>9607</v>
      </c>
    </row>
    <row r="248" spans="1:10" ht="12.75">
      <c r="A248" s="2">
        <v>8</v>
      </c>
      <c r="B248" s="2">
        <v>22</v>
      </c>
      <c r="C248" s="2">
        <v>2897</v>
      </c>
      <c r="D248" s="2">
        <v>2368</v>
      </c>
      <c r="E248" s="2">
        <v>91</v>
      </c>
      <c r="F248" s="2">
        <v>5355</v>
      </c>
      <c r="G248" s="2">
        <v>2595</v>
      </c>
      <c r="H248" s="2">
        <v>2411</v>
      </c>
      <c r="I248" s="2">
        <v>5005</v>
      </c>
      <c r="J248" s="2">
        <v>9547</v>
      </c>
    </row>
    <row r="249" spans="1:10" ht="12.75">
      <c r="A249" s="2">
        <v>8</v>
      </c>
      <c r="B249" s="2">
        <v>23</v>
      </c>
      <c r="C249" s="2">
        <v>4759</v>
      </c>
      <c r="D249" s="2">
        <v>1906</v>
      </c>
      <c r="E249" s="2">
        <v>108</v>
      </c>
      <c r="F249" s="2">
        <v>6773</v>
      </c>
      <c r="G249" s="2">
        <v>4156</v>
      </c>
      <c r="H249" s="2">
        <v>1835</v>
      </c>
      <c r="I249" s="2">
        <v>5991</v>
      </c>
      <c r="J249" s="2">
        <v>9486</v>
      </c>
    </row>
    <row r="250" spans="1:10" ht="12.75">
      <c r="A250" s="2">
        <v>8</v>
      </c>
      <c r="B250" s="2">
        <v>24</v>
      </c>
      <c r="C250" s="2">
        <v>-999</v>
      </c>
      <c r="D250" s="2">
        <v>-999</v>
      </c>
      <c r="E250" s="2">
        <v>-999</v>
      </c>
      <c r="F250" s="2">
        <v>6000</v>
      </c>
      <c r="G250" s="2">
        <v>-999</v>
      </c>
      <c r="H250" s="2">
        <v>-999</v>
      </c>
      <c r="I250" s="2">
        <v>-999</v>
      </c>
      <c r="J250" s="2">
        <v>9425</v>
      </c>
    </row>
    <row r="251" spans="1:10" ht="12.75">
      <c r="A251" s="2">
        <v>8</v>
      </c>
      <c r="B251" s="2">
        <v>25</v>
      </c>
      <c r="C251" s="2">
        <v>-999</v>
      </c>
      <c r="D251" s="2">
        <v>-999</v>
      </c>
      <c r="E251" s="2">
        <v>-999</v>
      </c>
      <c r="F251" s="2">
        <v>6000</v>
      </c>
      <c r="G251" s="2">
        <v>-999</v>
      </c>
      <c r="H251" s="2">
        <v>-999</v>
      </c>
      <c r="I251" s="2">
        <v>-999</v>
      </c>
      <c r="J251" s="2">
        <v>9363</v>
      </c>
    </row>
    <row r="252" spans="1:10" ht="12.75">
      <c r="A252" s="2">
        <v>8</v>
      </c>
      <c r="B252" s="2">
        <v>26</v>
      </c>
      <c r="C252" s="2">
        <v>-999</v>
      </c>
      <c r="D252" s="2">
        <v>-999</v>
      </c>
      <c r="E252" s="2">
        <v>-999</v>
      </c>
      <c r="F252" s="2">
        <v>6000</v>
      </c>
      <c r="G252" s="2">
        <v>-999</v>
      </c>
      <c r="H252" s="2">
        <v>-999</v>
      </c>
      <c r="I252" s="2">
        <v>-999</v>
      </c>
      <c r="J252" s="2">
        <v>9300</v>
      </c>
    </row>
    <row r="253" spans="1:10" ht="12.75">
      <c r="A253" s="2">
        <v>8</v>
      </c>
      <c r="B253" s="2">
        <v>27</v>
      </c>
      <c r="C253" s="2">
        <v>-999</v>
      </c>
      <c r="D253" s="2">
        <v>-999</v>
      </c>
      <c r="E253" s="2">
        <v>-999</v>
      </c>
      <c r="F253" s="2">
        <v>6000</v>
      </c>
      <c r="G253" s="2">
        <v>-999</v>
      </c>
      <c r="H253" s="2">
        <v>-999</v>
      </c>
      <c r="I253" s="2">
        <v>-999</v>
      </c>
      <c r="J253" s="2">
        <v>9237</v>
      </c>
    </row>
    <row r="254" spans="1:10" ht="12.75">
      <c r="A254" s="2">
        <v>8</v>
      </c>
      <c r="B254" s="2">
        <v>28</v>
      </c>
      <c r="C254" s="2">
        <v>-999</v>
      </c>
      <c r="D254" s="2">
        <v>-999</v>
      </c>
      <c r="E254" s="2">
        <v>-999</v>
      </c>
      <c r="F254" s="2">
        <v>6000</v>
      </c>
      <c r="G254" s="2">
        <v>-999</v>
      </c>
      <c r="H254" s="2">
        <v>-999</v>
      </c>
      <c r="I254" s="2">
        <v>-999</v>
      </c>
      <c r="J254" s="2">
        <v>9173</v>
      </c>
    </row>
    <row r="255" spans="1:10" ht="12.75">
      <c r="A255" s="2">
        <v>8</v>
      </c>
      <c r="B255" s="2">
        <v>29</v>
      </c>
      <c r="C255" s="2">
        <v>-999</v>
      </c>
      <c r="D255" s="2">
        <v>-999</v>
      </c>
      <c r="E255" s="2">
        <v>-999</v>
      </c>
      <c r="F255" s="2">
        <v>6000</v>
      </c>
      <c r="G255" s="2">
        <v>-999</v>
      </c>
      <c r="H255" s="2">
        <v>-999</v>
      </c>
      <c r="I255" s="2">
        <v>-999</v>
      </c>
      <c r="J255" s="2">
        <v>9109</v>
      </c>
    </row>
    <row r="256" spans="1:10" ht="12.75">
      <c r="A256" s="2">
        <v>8</v>
      </c>
      <c r="B256" s="2">
        <v>30</v>
      </c>
      <c r="C256" s="2">
        <v>5218</v>
      </c>
      <c r="D256" s="2">
        <v>1820</v>
      </c>
      <c r="E256" s="2">
        <v>111</v>
      </c>
      <c r="F256" s="2">
        <v>7148</v>
      </c>
      <c r="G256" s="2">
        <v>4439</v>
      </c>
      <c r="H256" s="2">
        <v>1694</v>
      </c>
      <c r="I256" s="2">
        <v>6134</v>
      </c>
      <c r="J256" s="2">
        <v>9044</v>
      </c>
    </row>
    <row r="257" spans="1:10" ht="12.75">
      <c r="A257" s="2">
        <v>8</v>
      </c>
      <c r="B257" s="2">
        <v>31</v>
      </c>
      <c r="C257" s="2">
        <v>5130</v>
      </c>
      <c r="D257" s="2">
        <v>1837</v>
      </c>
      <c r="E257" s="2">
        <v>109</v>
      </c>
      <c r="F257" s="2">
        <v>7076</v>
      </c>
      <c r="G257" s="2">
        <v>4341</v>
      </c>
      <c r="H257" s="2">
        <v>1707</v>
      </c>
      <c r="I257" s="2">
        <v>6048</v>
      </c>
      <c r="J257" s="2">
        <v>8978</v>
      </c>
    </row>
    <row r="258" spans="1:10" ht="12.75">
      <c r="A258" s="2">
        <v>9</v>
      </c>
      <c r="B258" s="2">
        <v>1</v>
      </c>
      <c r="C258" s="2">
        <v>5049</v>
      </c>
      <c r="D258" s="2">
        <v>1763</v>
      </c>
      <c r="E258" s="2">
        <v>106</v>
      </c>
      <c r="F258" s="2">
        <v>6918</v>
      </c>
      <c r="G258" s="2">
        <v>4222</v>
      </c>
      <c r="H258" s="2">
        <v>1631</v>
      </c>
      <c r="I258" s="2">
        <v>5853</v>
      </c>
      <c r="J258" s="2">
        <v>8912</v>
      </c>
    </row>
    <row r="259" spans="1:10" ht="12.75">
      <c r="A259" s="2">
        <v>9</v>
      </c>
      <c r="B259" s="2">
        <v>2</v>
      </c>
      <c r="C259" s="2">
        <v>5009</v>
      </c>
      <c r="D259" s="2">
        <v>1815</v>
      </c>
      <c r="E259" s="2">
        <v>106</v>
      </c>
      <c r="F259" s="2">
        <v>6929</v>
      </c>
      <c r="G259" s="2">
        <v>4175</v>
      </c>
      <c r="H259" s="2">
        <v>1681</v>
      </c>
      <c r="I259" s="2">
        <v>5856</v>
      </c>
      <c r="J259" s="2">
        <v>8846</v>
      </c>
    </row>
    <row r="260" spans="1:10" ht="12.75">
      <c r="A260" s="2">
        <v>9</v>
      </c>
      <c r="B260" s="2">
        <v>3</v>
      </c>
      <c r="C260" s="2">
        <v>5099</v>
      </c>
      <c r="D260" s="2">
        <v>1811</v>
      </c>
      <c r="E260" s="2">
        <v>107</v>
      </c>
      <c r="F260" s="2">
        <v>7017</v>
      </c>
      <c r="G260" s="2">
        <v>4241</v>
      </c>
      <c r="H260" s="2">
        <v>1667</v>
      </c>
      <c r="I260" s="2">
        <v>5908</v>
      </c>
      <c r="J260" s="2">
        <v>8779</v>
      </c>
    </row>
    <row r="261" spans="1:10" ht="12.75">
      <c r="A261" s="2">
        <v>9</v>
      </c>
      <c r="B261" s="2">
        <v>4</v>
      </c>
      <c r="C261" s="2">
        <v>3315</v>
      </c>
      <c r="D261" s="2">
        <v>2105</v>
      </c>
      <c r="E261" s="2">
        <v>86</v>
      </c>
      <c r="F261" s="2">
        <v>5506</v>
      </c>
      <c r="G261" s="2">
        <v>2720</v>
      </c>
      <c r="H261" s="2">
        <v>2034</v>
      </c>
      <c r="I261" s="2">
        <v>4754</v>
      </c>
      <c r="J261" s="2">
        <v>8711</v>
      </c>
    </row>
    <row r="262" spans="1:10" ht="12.75">
      <c r="A262" s="2">
        <v>9</v>
      </c>
      <c r="B262" s="2">
        <v>5</v>
      </c>
      <c r="C262" s="2">
        <v>1953</v>
      </c>
      <c r="D262" s="2">
        <v>2294</v>
      </c>
      <c r="E262" s="2">
        <v>70</v>
      </c>
      <c r="F262" s="2">
        <v>4317</v>
      </c>
      <c r="G262" s="2">
        <v>1577</v>
      </c>
      <c r="H262" s="2">
        <v>2314</v>
      </c>
      <c r="I262" s="2">
        <v>3891</v>
      </c>
      <c r="J262" s="2">
        <v>8643</v>
      </c>
    </row>
    <row r="263" spans="1:10" ht="12.75">
      <c r="A263" s="2">
        <v>9</v>
      </c>
      <c r="B263" s="2">
        <v>6</v>
      </c>
      <c r="C263" s="2">
        <v>109</v>
      </c>
      <c r="D263" s="2">
        <v>1383</v>
      </c>
      <c r="E263" s="2">
        <v>29</v>
      </c>
      <c r="F263" s="2">
        <v>1521</v>
      </c>
      <c r="G263" s="2">
        <v>90</v>
      </c>
      <c r="H263" s="2">
        <v>1508</v>
      </c>
      <c r="I263" s="2">
        <v>1598</v>
      </c>
      <c r="J263" s="2">
        <v>8575</v>
      </c>
    </row>
    <row r="264" spans="1:10" ht="12.75">
      <c r="A264" s="2">
        <v>9</v>
      </c>
      <c r="B264" s="2">
        <v>7</v>
      </c>
      <c r="C264" s="2">
        <v>466</v>
      </c>
      <c r="D264" s="2">
        <v>2084</v>
      </c>
      <c r="E264" s="2">
        <v>47</v>
      </c>
      <c r="F264" s="2">
        <v>2598</v>
      </c>
      <c r="G264" s="2">
        <v>376</v>
      </c>
      <c r="H264" s="2">
        <v>2225</v>
      </c>
      <c r="I264" s="2">
        <v>2601</v>
      </c>
      <c r="J264" s="2">
        <v>8506</v>
      </c>
    </row>
    <row r="265" spans="1:10" ht="12.75">
      <c r="A265" s="2">
        <v>9</v>
      </c>
      <c r="B265" s="2">
        <v>8</v>
      </c>
      <c r="C265" s="2">
        <v>152</v>
      </c>
      <c r="D265" s="2">
        <v>1289</v>
      </c>
      <c r="E265" s="2">
        <v>28</v>
      </c>
      <c r="F265" s="2">
        <v>1468</v>
      </c>
      <c r="G265" s="2">
        <v>127</v>
      </c>
      <c r="H265" s="2">
        <v>1398</v>
      </c>
      <c r="I265" s="2">
        <v>1525</v>
      </c>
      <c r="J265" s="2">
        <v>8437</v>
      </c>
    </row>
    <row r="266" spans="1:10" ht="12.75">
      <c r="A266" s="2">
        <v>9</v>
      </c>
      <c r="B266" s="2">
        <v>9</v>
      </c>
      <c r="C266" s="2">
        <v>1263</v>
      </c>
      <c r="D266" s="2">
        <v>2120</v>
      </c>
      <c r="E266" s="2">
        <v>58</v>
      </c>
      <c r="F266" s="2">
        <v>3440</v>
      </c>
      <c r="G266" s="2">
        <v>1002</v>
      </c>
      <c r="H266" s="2">
        <v>2182</v>
      </c>
      <c r="I266" s="2">
        <v>3185</v>
      </c>
      <c r="J266" s="2">
        <v>8367</v>
      </c>
    </row>
    <row r="267" spans="1:10" ht="12.75">
      <c r="A267" s="2">
        <v>9</v>
      </c>
      <c r="B267" s="2">
        <v>10</v>
      </c>
      <c r="C267" s="2">
        <v>3540</v>
      </c>
      <c r="D267" s="2">
        <v>2205</v>
      </c>
      <c r="E267" s="2">
        <v>89</v>
      </c>
      <c r="F267" s="2">
        <v>5834</v>
      </c>
      <c r="G267" s="2">
        <v>2825</v>
      </c>
      <c r="H267" s="2">
        <v>2076</v>
      </c>
      <c r="I267" s="2">
        <v>4901</v>
      </c>
      <c r="J267" s="2">
        <v>8297</v>
      </c>
    </row>
    <row r="268" spans="1:10" ht="12.75">
      <c r="A268" s="2">
        <v>9</v>
      </c>
      <c r="B268" s="2">
        <v>11</v>
      </c>
      <c r="C268" s="2">
        <v>2126</v>
      </c>
      <c r="D268" s="2">
        <v>1765</v>
      </c>
      <c r="E268" s="2">
        <v>62</v>
      </c>
      <c r="F268" s="2">
        <v>3953</v>
      </c>
      <c r="G268" s="2">
        <v>1696</v>
      </c>
      <c r="H268" s="2">
        <v>1742</v>
      </c>
      <c r="I268" s="2">
        <v>3438</v>
      </c>
      <c r="J268" s="2">
        <v>8227</v>
      </c>
    </row>
    <row r="269" spans="1:10" ht="12.75">
      <c r="A269" s="2">
        <v>9</v>
      </c>
      <c r="B269" s="2">
        <v>12</v>
      </c>
      <c r="C269" s="2">
        <v>3744</v>
      </c>
      <c r="D269" s="2">
        <v>1981</v>
      </c>
      <c r="E269" s="2">
        <v>87</v>
      </c>
      <c r="F269" s="2">
        <v>5812</v>
      </c>
      <c r="G269" s="2">
        <v>2953</v>
      </c>
      <c r="H269" s="2">
        <v>1840</v>
      </c>
      <c r="I269" s="2">
        <v>4793</v>
      </c>
      <c r="J269" s="2">
        <v>8156</v>
      </c>
    </row>
    <row r="270" spans="1:10" ht="12.75">
      <c r="A270" s="2">
        <v>9</v>
      </c>
      <c r="B270" s="2">
        <v>13</v>
      </c>
      <c r="C270" s="2">
        <v>4723</v>
      </c>
      <c r="D270" s="2">
        <v>1805</v>
      </c>
      <c r="E270" s="2">
        <v>96</v>
      </c>
      <c r="F270" s="2">
        <v>6624</v>
      </c>
      <c r="G270" s="2">
        <v>3699</v>
      </c>
      <c r="H270" s="2">
        <v>1622</v>
      </c>
      <c r="I270" s="2">
        <v>5321</v>
      </c>
      <c r="J270" s="2">
        <v>8085</v>
      </c>
    </row>
    <row r="271" spans="1:10" ht="12.75">
      <c r="A271" s="2">
        <v>9</v>
      </c>
      <c r="B271" s="2">
        <v>14</v>
      </c>
      <c r="C271" s="2">
        <v>4658</v>
      </c>
      <c r="D271" s="2">
        <v>1786</v>
      </c>
      <c r="E271" s="2">
        <v>94</v>
      </c>
      <c r="F271" s="2">
        <v>6539</v>
      </c>
      <c r="G271" s="2">
        <v>3624</v>
      </c>
      <c r="H271" s="2">
        <v>1598</v>
      </c>
      <c r="I271" s="2">
        <v>5221</v>
      </c>
      <c r="J271" s="2">
        <v>8014</v>
      </c>
    </row>
    <row r="272" spans="1:10" ht="12.75">
      <c r="A272" s="2">
        <v>9</v>
      </c>
      <c r="B272" s="2">
        <v>15</v>
      </c>
      <c r="C272" s="2">
        <v>4593</v>
      </c>
      <c r="D272" s="2">
        <v>1818</v>
      </c>
      <c r="E272" s="2">
        <v>94</v>
      </c>
      <c r="F272" s="2">
        <v>6504</v>
      </c>
      <c r="G272" s="2">
        <v>3553</v>
      </c>
      <c r="H272" s="2">
        <v>1626</v>
      </c>
      <c r="I272" s="2">
        <v>5180</v>
      </c>
      <c r="J272" s="2">
        <v>7942</v>
      </c>
    </row>
    <row r="273" spans="1:10" ht="12.75">
      <c r="A273" s="2">
        <v>9</v>
      </c>
      <c r="B273" s="2">
        <v>16</v>
      </c>
      <c r="C273" s="2">
        <v>826</v>
      </c>
      <c r="D273" s="2">
        <v>2432</v>
      </c>
      <c r="E273" s="2">
        <v>58</v>
      </c>
      <c r="F273" s="2">
        <v>3316</v>
      </c>
      <c r="G273" s="2">
        <v>640</v>
      </c>
      <c r="H273" s="2">
        <v>2544</v>
      </c>
      <c r="I273" s="2">
        <v>3184</v>
      </c>
      <c r="J273" s="2">
        <v>7870</v>
      </c>
    </row>
    <row r="274" spans="1:10" ht="12.75">
      <c r="A274" s="2">
        <v>9</v>
      </c>
      <c r="B274" s="2">
        <v>17</v>
      </c>
      <c r="C274" s="2">
        <v>224</v>
      </c>
      <c r="D274" s="2">
        <v>1848</v>
      </c>
      <c r="E274" s="2">
        <v>39</v>
      </c>
      <c r="F274" s="2">
        <v>2111</v>
      </c>
      <c r="G274" s="2">
        <v>173</v>
      </c>
      <c r="H274" s="2">
        <v>1999</v>
      </c>
      <c r="I274" s="2">
        <v>2172</v>
      </c>
      <c r="J274" s="2">
        <v>7798</v>
      </c>
    </row>
    <row r="275" spans="1:10" ht="12.75">
      <c r="A275" s="2">
        <v>9</v>
      </c>
      <c r="B275" s="2">
        <v>18</v>
      </c>
      <c r="C275" s="2">
        <v>11</v>
      </c>
      <c r="D275" s="2">
        <v>737</v>
      </c>
      <c r="E275" s="2">
        <v>15</v>
      </c>
      <c r="F275" s="2">
        <v>763</v>
      </c>
      <c r="G275" s="2">
        <v>9</v>
      </c>
      <c r="H275" s="2">
        <v>810</v>
      </c>
      <c r="I275" s="2">
        <v>818</v>
      </c>
      <c r="J275" s="2">
        <v>7726</v>
      </c>
    </row>
    <row r="276" spans="1:10" ht="12.75">
      <c r="A276" s="2">
        <v>9</v>
      </c>
      <c r="B276" s="2">
        <v>19</v>
      </c>
      <c r="C276" s="2">
        <v>2254</v>
      </c>
      <c r="D276" s="2">
        <v>2238</v>
      </c>
      <c r="E276" s="2">
        <v>70</v>
      </c>
      <c r="F276" s="2">
        <v>4561</v>
      </c>
      <c r="G276" s="2">
        <v>1698</v>
      </c>
      <c r="H276" s="2">
        <v>2165</v>
      </c>
      <c r="I276" s="2">
        <v>3863</v>
      </c>
      <c r="J276" s="2">
        <v>7653</v>
      </c>
    </row>
    <row r="277" spans="1:10" ht="12.75">
      <c r="A277" s="2">
        <v>9</v>
      </c>
      <c r="B277" s="2">
        <v>20</v>
      </c>
      <c r="C277" s="2">
        <v>4416</v>
      </c>
      <c r="D277" s="2">
        <v>1772</v>
      </c>
      <c r="E277" s="2">
        <v>88</v>
      </c>
      <c r="F277" s="2">
        <v>6276</v>
      </c>
      <c r="G277" s="2">
        <v>3308</v>
      </c>
      <c r="H277" s="2">
        <v>1575</v>
      </c>
      <c r="I277" s="2">
        <v>4882</v>
      </c>
      <c r="J277" s="2">
        <v>7580</v>
      </c>
    </row>
    <row r="278" spans="1:10" ht="12.75">
      <c r="A278" s="2">
        <v>9</v>
      </c>
      <c r="B278" s="2">
        <v>21</v>
      </c>
      <c r="C278" s="2">
        <v>493</v>
      </c>
      <c r="D278" s="2">
        <v>1917</v>
      </c>
      <c r="E278" s="2">
        <v>43</v>
      </c>
      <c r="F278" s="2">
        <v>2454</v>
      </c>
      <c r="G278" s="2">
        <v>372</v>
      </c>
      <c r="H278" s="2">
        <v>2029</v>
      </c>
      <c r="I278" s="2">
        <v>2401</v>
      </c>
      <c r="J278" s="2">
        <v>7507</v>
      </c>
    </row>
    <row r="279" spans="1:10" ht="12.75">
      <c r="A279" s="2">
        <v>9</v>
      </c>
      <c r="B279" s="2">
        <v>22</v>
      </c>
      <c r="C279" s="2">
        <v>3059</v>
      </c>
      <c r="D279" s="2">
        <v>1962</v>
      </c>
      <c r="E279" s="2">
        <v>74</v>
      </c>
      <c r="F279" s="2">
        <v>5095</v>
      </c>
      <c r="G279" s="2">
        <v>2262</v>
      </c>
      <c r="H279" s="2">
        <v>1853</v>
      </c>
      <c r="I279" s="2">
        <v>4115</v>
      </c>
      <c r="J279" s="2">
        <v>7434</v>
      </c>
    </row>
    <row r="280" spans="1:10" ht="12.75">
      <c r="A280" s="2">
        <v>9</v>
      </c>
      <c r="B280" s="2">
        <v>23</v>
      </c>
      <c r="C280" s="2">
        <v>4380</v>
      </c>
      <c r="D280" s="2">
        <v>1760</v>
      </c>
      <c r="E280" s="2">
        <v>86</v>
      </c>
      <c r="F280" s="2">
        <v>6225</v>
      </c>
      <c r="G280" s="2">
        <v>3221</v>
      </c>
      <c r="H280" s="2">
        <v>1539</v>
      </c>
      <c r="I280" s="2">
        <v>4760</v>
      </c>
      <c r="J280" s="2">
        <v>7361</v>
      </c>
    </row>
    <row r="281" spans="1:10" ht="12.75">
      <c r="A281" s="2">
        <v>9</v>
      </c>
      <c r="B281" s="2">
        <v>24</v>
      </c>
      <c r="C281" s="2">
        <v>4284</v>
      </c>
      <c r="D281" s="2">
        <v>1712</v>
      </c>
      <c r="E281" s="2">
        <v>84</v>
      </c>
      <c r="F281" s="2">
        <v>6080</v>
      </c>
      <c r="G281" s="2">
        <v>3128</v>
      </c>
      <c r="H281" s="2">
        <v>1491</v>
      </c>
      <c r="I281" s="2">
        <v>4619</v>
      </c>
      <c r="J281" s="2">
        <v>7287</v>
      </c>
    </row>
    <row r="282" spans="1:10" ht="12.75">
      <c r="A282" s="2">
        <v>9</v>
      </c>
      <c r="B282" s="2">
        <v>25</v>
      </c>
      <c r="C282" s="2">
        <v>4016</v>
      </c>
      <c r="D282" s="2">
        <v>1829</v>
      </c>
      <c r="E282" s="2">
        <v>82</v>
      </c>
      <c r="F282" s="2">
        <v>5926</v>
      </c>
      <c r="G282" s="2">
        <v>2915</v>
      </c>
      <c r="H282" s="2">
        <v>1613</v>
      </c>
      <c r="I282" s="2">
        <v>4527</v>
      </c>
      <c r="J282" s="2">
        <v>7214</v>
      </c>
    </row>
    <row r="283" spans="1:10" ht="12.75">
      <c r="A283" s="2">
        <v>9</v>
      </c>
      <c r="B283" s="2">
        <v>26</v>
      </c>
      <c r="C283" s="2">
        <v>4168</v>
      </c>
      <c r="D283" s="2">
        <v>1782</v>
      </c>
      <c r="E283" s="2">
        <v>82</v>
      </c>
      <c r="F283" s="2">
        <v>6032</v>
      </c>
      <c r="G283" s="2">
        <v>3007</v>
      </c>
      <c r="H283" s="2">
        <v>1551</v>
      </c>
      <c r="I283" s="2">
        <v>4557</v>
      </c>
      <c r="J283" s="2">
        <v>7140</v>
      </c>
    </row>
    <row r="284" spans="1:10" ht="12.75">
      <c r="A284" s="2">
        <v>9</v>
      </c>
      <c r="B284" s="2">
        <v>27</v>
      </c>
      <c r="C284" s="2">
        <v>1988</v>
      </c>
      <c r="D284" s="2">
        <v>2196</v>
      </c>
      <c r="E284" s="2">
        <v>64</v>
      </c>
      <c r="F284" s="2">
        <v>4247</v>
      </c>
      <c r="G284" s="2">
        <v>1424</v>
      </c>
      <c r="H284" s="2">
        <v>2118</v>
      </c>
      <c r="I284" s="2">
        <v>3541</v>
      </c>
      <c r="J284" s="2">
        <v>7066</v>
      </c>
    </row>
    <row r="285" spans="1:10" ht="12.75">
      <c r="A285" s="2">
        <v>9</v>
      </c>
      <c r="B285" s="2">
        <v>28</v>
      </c>
      <c r="C285" s="2">
        <v>1519</v>
      </c>
      <c r="D285" s="2">
        <v>1901</v>
      </c>
      <c r="E285" s="2">
        <v>54</v>
      </c>
      <c r="F285" s="2">
        <v>3474</v>
      </c>
      <c r="G285" s="2">
        <v>1081</v>
      </c>
      <c r="H285" s="2">
        <v>1883</v>
      </c>
      <c r="I285" s="2">
        <v>2965</v>
      </c>
      <c r="J285" s="2">
        <v>6993</v>
      </c>
    </row>
    <row r="286" spans="1:10" ht="12.75">
      <c r="A286" s="2">
        <v>9</v>
      </c>
      <c r="B286" s="2">
        <v>29</v>
      </c>
      <c r="C286" s="2">
        <v>575</v>
      </c>
      <c r="D286" s="2">
        <v>1851</v>
      </c>
      <c r="E286" s="2">
        <v>42</v>
      </c>
      <c r="F286" s="2">
        <v>2468</v>
      </c>
      <c r="G286" s="2">
        <v>406</v>
      </c>
      <c r="H286" s="2">
        <v>1938</v>
      </c>
      <c r="I286" s="2">
        <v>2344</v>
      </c>
      <c r="J286" s="2">
        <v>6919</v>
      </c>
    </row>
    <row r="287" spans="1:10" ht="12.75">
      <c r="A287" s="2">
        <v>9</v>
      </c>
      <c r="B287" s="2">
        <v>30</v>
      </c>
      <c r="C287" s="2">
        <v>1830</v>
      </c>
      <c r="D287" s="2">
        <v>1896</v>
      </c>
      <c r="E287" s="2">
        <v>57</v>
      </c>
      <c r="F287" s="2">
        <v>3782</v>
      </c>
      <c r="G287" s="2">
        <v>1285</v>
      </c>
      <c r="H287" s="2">
        <v>1855</v>
      </c>
      <c r="I287" s="2">
        <v>3140</v>
      </c>
      <c r="J287" s="2">
        <v>6845</v>
      </c>
    </row>
    <row r="288" spans="1:10" ht="12.75">
      <c r="A288" s="2">
        <v>10</v>
      </c>
      <c r="B288" s="2">
        <v>1</v>
      </c>
      <c r="C288" s="2">
        <v>2753</v>
      </c>
      <c r="D288" s="2">
        <v>1833</v>
      </c>
      <c r="E288" s="2">
        <v>66</v>
      </c>
      <c r="F288" s="2">
        <v>4651</v>
      </c>
      <c r="G288" s="2">
        <v>1921</v>
      </c>
      <c r="H288" s="2">
        <v>1720</v>
      </c>
      <c r="I288" s="2">
        <v>3641</v>
      </c>
      <c r="J288" s="2">
        <v>6771</v>
      </c>
    </row>
    <row r="289" spans="1:10" ht="12.75">
      <c r="A289" s="2">
        <v>10</v>
      </c>
      <c r="B289" s="2">
        <v>2</v>
      </c>
      <c r="C289" s="2">
        <v>30</v>
      </c>
      <c r="D289" s="2">
        <v>758</v>
      </c>
      <c r="E289" s="2">
        <v>15</v>
      </c>
      <c r="F289" s="2">
        <v>803</v>
      </c>
      <c r="G289" s="2">
        <v>21</v>
      </c>
      <c r="H289" s="2">
        <v>830</v>
      </c>
      <c r="I289" s="2">
        <v>850</v>
      </c>
      <c r="J289" s="2">
        <v>6697</v>
      </c>
    </row>
    <row r="290" spans="1:10" ht="12.75">
      <c r="A290" s="2">
        <v>10</v>
      </c>
      <c r="B290" s="2">
        <v>3</v>
      </c>
      <c r="C290" s="2">
        <v>402</v>
      </c>
      <c r="D290" s="2">
        <v>1141</v>
      </c>
      <c r="E290" s="2">
        <v>27</v>
      </c>
      <c r="F290" s="2">
        <v>1570</v>
      </c>
      <c r="G290" s="2">
        <v>277</v>
      </c>
      <c r="H290" s="2">
        <v>1194</v>
      </c>
      <c r="I290" s="2">
        <v>1471</v>
      </c>
      <c r="J290" s="2">
        <v>6624</v>
      </c>
    </row>
    <row r="291" spans="1:10" ht="12.75">
      <c r="A291" s="2">
        <v>10</v>
      </c>
      <c r="B291" s="2">
        <v>4</v>
      </c>
      <c r="C291" s="2">
        <v>46</v>
      </c>
      <c r="D291" s="2">
        <v>782</v>
      </c>
      <c r="E291" s="2">
        <v>16</v>
      </c>
      <c r="F291" s="2">
        <v>844</v>
      </c>
      <c r="G291" s="2">
        <v>33</v>
      </c>
      <c r="H291" s="2">
        <v>852</v>
      </c>
      <c r="I291" s="2">
        <v>884</v>
      </c>
      <c r="J291" s="2">
        <v>6550</v>
      </c>
    </row>
    <row r="292" spans="1:10" ht="12.75">
      <c r="A292" s="2">
        <v>10</v>
      </c>
      <c r="B292" s="2">
        <v>5</v>
      </c>
      <c r="C292" s="2">
        <v>110</v>
      </c>
      <c r="D292" s="2">
        <v>1296</v>
      </c>
      <c r="E292" s="2">
        <v>27</v>
      </c>
      <c r="F292" s="2">
        <v>1433</v>
      </c>
      <c r="G292" s="2">
        <v>75</v>
      </c>
      <c r="H292" s="2">
        <v>1407</v>
      </c>
      <c r="I292" s="2">
        <v>1482</v>
      </c>
      <c r="J292" s="2">
        <v>6477</v>
      </c>
    </row>
    <row r="293" spans="1:10" ht="12.75">
      <c r="A293" s="2">
        <v>10</v>
      </c>
      <c r="B293" s="2">
        <v>6</v>
      </c>
      <c r="C293" s="2">
        <v>132</v>
      </c>
      <c r="D293" s="2">
        <v>1435</v>
      </c>
      <c r="E293" s="2">
        <v>30</v>
      </c>
      <c r="F293" s="2">
        <v>1597</v>
      </c>
      <c r="G293" s="2">
        <v>90</v>
      </c>
      <c r="H293" s="2">
        <v>1556</v>
      </c>
      <c r="I293" s="2">
        <v>1646</v>
      </c>
      <c r="J293" s="2">
        <v>6403</v>
      </c>
    </row>
    <row r="294" spans="1:10" ht="12.75">
      <c r="A294" s="2">
        <v>10</v>
      </c>
      <c r="B294" s="2">
        <v>7</v>
      </c>
      <c r="C294" s="2">
        <v>45</v>
      </c>
      <c r="D294" s="2">
        <v>927</v>
      </c>
      <c r="E294" s="2">
        <v>19</v>
      </c>
      <c r="F294" s="2">
        <v>991</v>
      </c>
      <c r="G294" s="2">
        <v>30</v>
      </c>
      <c r="H294" s="2">
        <v>1013</v>
      </c>
      <c r="I294" s="2">
        <v>1043</v>
      </c>
      <c r="J294" s="2">
        <v>6330</v>
      </c>
    </row>
    <row r="295" spans="1:10" ht="12.75">
      <c r="A295" s="2">
        <v>10</v>
      </c>
      <c r="B295" s="2">
        <v>8</v>
      </c>
      <c r="C295" s="2">
        <v>733</v>
      </c>
      <c r="D295" s="2">
        <v>1876</v>
      </c>
      <c r="E295" s="2">
        <v>44</v>
      </c>
      <c r="F295" s="2">
        <v>2654</v>
      </c>
      <c r="G295" s="2">
        <v>489</v>
      </c>
      <c r="H295" s="2">
        <v>1928</v>
      </c>
      <c r="I295" s="2">
        <v>2417</v>
      </c>
      <c r="J295" s="2">
        <v>6257</v>
      </c>
    </row>
    <row r="296" spans="1:10" ht="12.75">
      <c r="A296" s="2">
        <v>10</v>
      </c>
      <c r="B296" s="2">
        <v>9</v>
      </c>
      <c r="C296" s="2">
        <v>3874</v>
      </c>
      <c r="D296" s="2">
        <v>1627</v>
      </c>
      <c r="E296" s="2">
        <v>71</v>
      </c>
      <c r="F296" s="2">
        <v>5571</v>
      </c>
      <c r="G296" s="2">
        <v>2558</v>
      </c>
      <c r="H296" s="2">
        <v>1359</v>
      </c>
      <c r="I296" s="2">
        <v>3916</v>
      </c>
      <c r="J296" s="2">
        <v>6185</v>
      </c>
    </row>
    <row r="297" spans="1:10" ht="12.75">
      <c r="A297" s="2">
        <v>10</v>
      </c>
      <c r="B297" s="2">
        <v>10</v>
      </c>
      <c r="C297" s="2">
        <v>2947</v>
      </c>
      <c r="D297" s="2">
        <v>1819</v>
      </c>
      <c r="E297" s="2">
        <v>64</v>
      </c>
      <c r="F297" s="2">
        <v>4830</v>
      </c>
      <c r="G297" s="2">
        <v>1931</v>
      </c>
      <c r="H297" s="2">
        <v>1603</v>
      </c>
      <c r="I297" s="2">
        <v>3534</v>
      </c>
      <c r="J297" s="2">
        <v>6112</v>
      </c>
    </row>
    <row r="298" spans="1:10" ht="12.75">
      <c r="A298" s="2">
        <v>10</v>
      </c>
      <c r="B298" s="2">
        <v>11</v>
      </c>
      <c r="C298" s="2">
        <v>566</v>
      </c>
      <c r="D298" s="2">
        <v>1737</v>
      </c>
      <c r="E298" s="2">
        <v>39</v>
      </c>
      <c r="F298" s="2">
        <v>2342</v>
      </c>
      <c r="G298" s="2">
        <v>369</v>
      </c>
      <c r="H298" s="2">
        <v>1802</v>
      </c>
      <c r="I298" s="2">
        <v>2171</v>
      </c>
      <c r="J298" s="2">
        <v>6040</v>
      </c>
    </row>
    <row r="299" spans="1:10" ht="12.75">
      <c r="A299" s="2">
        <v>10</v>
      </c>
      <c r="B299" s="2">
        <v>12</v>
      </c>
      <c r="C299" s="2">
        <v>3691</v>
      </c>
      <c r="D299" s="2">
        <v>1593</v>
      </c>
      <c r="E299" s="2">
        <v>67</v>
      </c>
      <c r="F299" s="2">
        <v>5351</v>
      </c>
      <c r="G299" s="2">
        <v>2388</v>
      </c>
      <c r="H299" s="2">
        <v>1328</v>
      </c>
      <c r="I299" s="2">
        <v>3716</v>
      </c>
      <c r="J299" s="2">
        <v>5968</v>
      </c>
    </row>
    <row r="300" spans="1:10" ht="12.75">
      <c r="A300" s="2">
        <v>10</v>
      </c>
      <c r="B300" s="2">
        <v>13</v>
      </c>
      <c r="C300" s="2">
        <v>2045</v>
      </c>
      <c r="D300" s="2">
        <v>1689</v>
      </c>
      <c r="E300" s="2">
        <v>52</v>
      </c>
      <c r="F300" s="2">
        <v>3787</v>
      </c>
      <c r="G300" s="2">
        <v>1314</v>
      </c>
      <c r="H300" s="2">
        <v>1581</v>
      </c>
      <c r="I300" s="2">
        <v>2895</v>
      </c>
      <c r="J300" s="2">
        <v>5896</v>
      </c>
    </row>
    <row r="301" spans="1:10" ht="12.75">
      <c r="A301" s="2">
        <v>10</v>
      </c>
      <c r="B301" s="2">
        <v>14</v>
      </c>
      <c r="C301" s="2">
        <v>3559</v>
      </c>
      <c r="D301" s="2">
        <v>1623</v>
      </c>
      <c r="E301" s="2">
        <v>65</v>
      </c>
      <c r="F301" s="2">
        <v>5247</v>
      </c>
      <c r="G301" s="2">
        <v>2269</v>
      </c>
      <c r="H301" s="2">
        <v>1345</v>
      </c>
      <c r="I301" s="2">
        <v>3614</v>
      </c>
      <c r="J301" s="2">
        <v>5825</v>
      </c>
    </row>
    <row r="302" spans="1:10" ht="12.75">
      <c r="A302" s="2">
        <v>10</v>
      </c>
      <c r="B302" s="2">
        <v>15</v>
      </c>
      <c r="C302" s="2">
        <v>3592</v>
      </c>
      <c r="D302" s="2">
        <v>1591</v>
      </c>
      <c r="E302" s="2">
        <v>65</v>
      </c>
      <c r="F302" s="2">
        <v>5247</v>
      </c>
      <c r="G302" s="2">
        <v>2274</v>
      </c>
      <c r="H302" s="2">
        <v>1310</v>
      </c>
      <c r="I302" s="2">
        <v>3584</v>
      </c>
      <c r="J302" s="2">
        <v>5754</v>
      </c>
    </row>
    <row r="303" spans="1:10" ht="12.75">
      <c r="A303" s="2">
        <v>10</v>
      </c>
      <c r="B303" s="2">
        <v>16</v>
      </c>
      <c r="C303" s="2">
        <v>3439</v>
      </c>
      <c r="D303" s="2">
        <v>1589</v>
      </c>
      <c r="E303" s="2">
        <v>63</v>
      </c>
      <c r="F303" s="2">
        <v>5090</v>
      </c>
      <c r="G303" s="2">
        <v>2164</v>
      </c>
      <c r="H303" s="2">
        <v>1322</v>
      </c>
      <c r="I303" s="2">
        <v>3486</v>
      </c>
      <c r="J303" s="2">
        <v>5683</v>
      </c>
    </row>
    <row r="304" spans="1:10" ht="12.75">
      <c r="A304" s="2">
        <v>10</v>
      </c>
      <c r="B304" s="2">
        <v>17</v>
      </c>
      <c r="C304" s="2">
        <v>546</v>
      </c>
      <c r="D304" s="2">
        <v>1356</v>
      </c>
      <c r="E304" s="2">
        <v>31</v>
      </c>
      <c r="F304" s="2">
        <v>1933</v>
      </c>
      <c r="G304" s="2">
        <v>335</v>
      </c>
      <c r="H304" s="2">
        <v>1387</v>
      </c>
      <c r="I304" s="2">
        <v>1721</v>
      </c>
      <c r="J304" s="2">
        <v>5613</v>
      </c>
    </row>
    <row r="305" spans="1:10" ht="12.75">
      <c r="A305" s="2">
        <v>10</v>
      </c>
      <c r="B305" s="2">
        <v>18</v>
      </c>
      <c r="C305" s="2">
        <v>70</v>
      </c>
      <c r="D305" s="2">
        <v>1161</v>
      </c>
      <c r="E305" s="2">
        <v>24</v>
      </c>
      <c r="F305" s="2">
        <v>1255</v>
      </c>
      <c r="G305" s="2">
        <v>43</v>
      </c>
      <c r="H305" s="2">
        <v>1266</v>
      </c>
      <c r="I305" s="2">
        <v>1309</v>
      </c>
      <c r="J305" s="2">
        <v>5543</v>
      </c>
    </row>
    <row r="306" spans="1:10" ht="12.75">
      <c r="A306" s="2">
        <v>10</v>
      </c>
      <c r="B306" s="2">
        <v>19</v>
      </c>
      <c r="C306" s="2">
        <v>24</v>
      </c>
      <c r="D306" s="2">
        <v>791</v>
      </c>
      <c r="E306" s="2">
        <v>16</v>
      </c>
      <c r="F306" s="2">
        <v>831</v>
      </c>
      <c r="G306" s="2">
        <v>15</v>
      </c>
      <c r="H306" s="2">
        <v>867</v>
      </c>
      <c r="I306" s="2">
        <v>882</v>
      </c>
      <c r="J306" s="2">
        <v>5474</v>
      </c>
    </row>
    <row r="307" spans="1:10" ht="12.75">
      <c r="A307" s="2">
        <v>10</v>
      </c>
      <c r="B307" s="2">
        <v>20</v>
      </c>
      <c r="C307" s="2">
        <v>171</v>
      </c>
      <c r="D307" s="2">
        <v>1291</v>
      </c>
      <c r="E307" s="2">
        <v>27</v>
      </c>
      <c r="F307" s="2">
        <v>1488</v>
      </c>
      <c r="G307" s="2">
        <v>104</v>
      </c>
      <c r="H307" s="2">
        <v>1385</v>
      </c>
      <c r="I307" s="2">
        <v>1489</v>
      </c>
      <c r="J307" s="2">
        <v>5405</v>
      </c>
    </row>
    <row r="308" spans="1:10" ht="12.75">
      <c r="A308" s="2">
        <v>10</v>
      </c>
      <c r="B308" s="2">
        <v>21</v>
      </c>
      <c r="C308" s="2">
        <v>148</v>
      </c>
      <c r="D308" s="2">
        <v>1200</v>
      </c>
      <c r="E308" s="2">
        <v>25</v>
      </c>
      <c r="F308" s="2">
        <v>1374</v>
      </c>
      <c r="G308" s="2">
        <v>90</v>
      </c>
      <c r="H308" s="2">
        <v>1293</v>
      </c>
      <c r="I308" s="2">
        <v>1383</v>
      </c>
      <c r="J308" s="2">
        <v>5337</v>
      </c>
    </row>
    <row r="309" spans="1:10" ht="12.75">
      <c r="A309" s="2">
        <v>10</v>
      </c>
      <c r="B309" s="2">
        <v>22</v>
      </c>
      <c r="C309" s="2">
        <v>1765</v>
      </c>
      <c r="D309" s="2">
        <v>1535</v>
      </c>
      <c r="E309" s="2">
        <v>45</v>
      </c>
      <c r="F309" s="2">
        <v>3345</v>
      </c>
      <c r="G309" s="2">
        <v>1072</v>
      </c>
      <c r="H309" s="2">
        <v>1414</v>
      </c>
      <c r="I309" s="2">
        <v>2486</v>
      </c>
      <c r="J309" s="2">
        <v>5269</v>
      </c>
    </row>
    <row r="310" spans="1:10" ht="12.75">
      <c r="A310" s="2">
        <v>10</v>
      </c>
      <c r="B310" s="2">
        <v>23</v>
      </c>
      <c r="C310" s="2">
        <v>19</v>
      </c>
      <c r="D310" s="2">
        <v>693</v>
      </c>
      <c r="E310" s="2">
        <v>14</v>
      </c>
      <c r="F310" s="2">
        <v>726</v>
      </c>
      <c r="G310" s="2">
        <v>11</v>
      </c>
      <c r="H310" s="2">
        <v>761</v>
      </c>
      <c r="I310" s="2">
        <v>772</v>
      </c>
      <c r="J310" s="2">
        <v>5202</v>
      </c>
    </row>
    <row r="311" spans="1:10" ht="12.75">
      <c r="A311" s="2">
        <v>10</v>
      </c>
      <c r="B311" s="2">
        <v>24</v>
      </c>
      <c r="C311" s="2">
        <v>2915</v>
      </c>
      <c r="D311" s="2">
        <v>1532</v>
      </c>
      <c r="E311" s="2">
        <v>55</v>
      </c>
      <c r="F311" s="2">
        <v>4501</v>
      </c>
      <c r="G311" s="2">
        <v>1737</v>
      </c>
      <c r="H311" s="2">
        <v>1278</v>
      </c>
      <c r="I311" s="2">
        <v>3014</v>
      </c>
      <c r="J311" s="2">
        <v>5135</v>
      </c>
    </row>
    <row r="312" spans="1:10" ht="12.75">
      <c r="A312" s="2">
        <v>10</v>
      </c>
      <c r="B312" s="2">
        <v>25</v>
      </c>
      <c r="C312" s="2">
        <v>848</v>
      </c>
      <c r="D312" s="2">
        <v>1427</v>
      </c>
      <c r="E312" s="2">
        <v>34</v>
      </c>
      <c r="F312" s="2">
        <v>2309</v>
      </c>
      <c r="G312" s="2">
        <v>505</v>
      </c>
      <c r="H312" s="2">
        <v>1400</v>
      </c>
      <c r="I312" s="2">
        <v>1905</v>
      </c>
      <c r="J312" s="2">
        <v>5069</v>
      </c>
    </row>
    <row r="313" spans="1:10" ht="12.75">
      <c r="A313" s="2">
        <v>10</v>
      </c>
      <c r="B313" s="2">
        <v>26</v>
      </c>
      <c r="C313" s="2">
        <v>1330</v>
      </c>
      <c r="D313" s="2">
        <v>1558</v>
      </c>
      <c r="E313" s="2">
        <v>41</v>
      </c>
      <c r="F313" s="2">
        <v>2928</v>
      </c>
      <c r="G313" s="2">
        <v>780</v>
      </c>
      <c r="H313" s="2">
        <v>1481</v>
      </c>
      <c r="I313" s="2">
        <v>2261</v>
      </c>
      <c r="J313" s="2">
        <v>5004</v>
      </c>
    </row>
    <row r="314" spans="1:10" ht="12.75">
      <c r="A314" s="2">
        <v>10</v>
      </c>
      <c r="B314" s="2">
        <v>27</v>
      </c>
      <c r="C314" s="2">
        <v>1336</v>
      </c>
      <c r="D314" s="2">
        <v>1422</v>
      </c>
      <c r="E314" s="2">
        <v>38</v>
      </c>
      <c r="F314" s="2">
        <v>2796</v>
      </c>
      <c r="G314" s="2">
        <v>775</v>
      </c>
      <c r="H314" s="2">
        <v>1331</v>
      </c>
      <c r="I314" s="2">
        <v>2106</v>
      </c>
      <c r="J314" s="2">
        <v>4939</v>
      </c>
    </row>
    <row r="315" spans="1:10" ht="12.75">
      <c r="A315" s="2">
        <v>10</v>
      </c>
      <c r="B315" s="2">
        <v>28</v>
      </c>
      <c r="C315" s="2">
        <v>1255</v>
      </c>
      <c r="D315" s="2">
        <v>1512</v>
      </c>
      <c r="E315" s="2">
        <v>39</v>
      </c>
      <c r="F315" s="2">
        <v>2806</v>
      </c>
      <c r="G315" s="2">
        <v>721</v>
      </c>
      <c r="H315" s="2">
        <v>1439</v>
      </c>
      <c r="I315" s="2">
        <v>2159</v>
      </c>
      <c r="J315" s="2">
        <v>4875</v>
      </c>
    </row>
    <row r="316" spans="1:10" ht="12.75">
      <c r="A316" s="2">
        <v>10</v>
      </c>
      <c r="B316" s="2">
        <v>29</v>
      </c>
      <c r="C316" s="2">
        <v>1705</v>
      </c>
      <c r="D316" s="2">
        <v>1347</v>
      </c>
      <c r="E316" s="2">
        <v>40</v>
      </c>
      <c r="F316" s="2">
        <v>3092</v>
      </c>
      <c r="G316" s="2">
        <v>981</v>
      </c>
      <c r="H316" s="2">
        <v>1221</v>
      </c>
      <c r="I316" s="2">
        <v>2201</v>
      </c>
      <c r="J316" s="2">
        <v>4812</v>
      </c>
    </row>
    <row r="317" spans="1:10" ht="12.75">
      <c r="A317" s="2">
        <v>10</v>
      </c>
      <c r="B317" s="2">
        <v>30</v>
      </c>
      <c r="C317" s="2">
        <v>2948</v>
      </c>
      <c r="D317" s="2">
        <v>1461</v>
      </c>
      <c r="E317" s="2">
        <v>52</v>
      </c>
      <c r="F317" s="2">
        <v>4460</v>
      </c>
      <c r="G317" s="2">
        <v>1679</v>
      </c>
      <c r="H317" s="2">
        <v>1168</v>
      </c>
      <c r="I317" s="2">
        <v>2847</v>
      </c>
      <c r="J317" s="2">
        <v>4749</v>
      </c>
    </row>
    <row r="318" spans="1:10" ht="12.75">
      <c r="A318" s="2">
        <v>10</v>
      </c>
      <c r="B318" s="2">
        <v>31</v>
      </c>
      <c r="C318" s="2">
        <v>39</v>
      </c>
      <c r="D318" s="2">
        <v>710</v>
      </c>
      <c r="E318" s="2">
        <v>14</v>
      </c>
      <c r="F318" s="2">
        <v>763</v>
      </c>
      <c r="G318" s="2">
        <v>22</v>
      </c>
      <c r="H318" s="2">
        <v>773</v>
      </c>
      <c r="I318" s="2">
        <v>795</v>
      </c>
      <c r="J318" s="2">
        <v>4687</v>
      </c>
    </row>
    <row r="319" spans="1:10" ht="12.75">
      <c r="A319" s="2">
        <v>11</v>
      </c>
      <c r="B319" s="2">
        <v>1</v>
      </c>
      <c r="C319" s="2">
        <v>39</v>
      </c>
      <c r="D319" s="2">
        <v>823</v>
      </c>
      <c r="E319" s="2">
        <v>17</v>
      </c>
      <c r="F319" s="2">
        <v>878</v>
      </c>
      <c r="G319" s="2">
        <v>22</v>
      </c>
      <c r="H319" s="2">
        <v>899</v>
      </c>
      <c r="I319" s="2">
        <v>921</v>
      </c>
      <c r="J319" s="2">
        <v>4626</v>
      </c>
    </row>
    <row r="320" spans="1:10" ht="12.75">
      <c r="A320" s="2">
        <v>11</v>
      </c>
      <c r="B320" s="2">
        <v>2</v>
      </c>
      <c r="C320" s="2">
        <v>1202</v>
      </c>
      <c r="D320" s="2">
        <v>1446</v>
      </c>
      <c r="E320" s="2">
        <v>37</v>
      </c>
      <c r="F320" s="2">
        <v>2684</v>
      </c>
      <c r="G320" s="2">
        <v>671</v>
      </c>
      <c r="H320" s="2">
        <v>1350</v>
      </c>
      <c r="I320" s="2">
        <v>2021</v>
      </c>
      <c r="J320" s="2">
        <v>4566</v>
      </c>
    </row>
    <row r="321" spans="1:10" ht="12.75">
      <c r="A321" s="2">
        <v>11</v>
      </c>
      <c r="B321" s="2">
        <v>3</v>
      </c>
      <c r="C321" s="2">
        <v>2384</v>
      </c>
      <c r="D321" s="2">
        <v>1375</v>
      </c>
      <c r="E321" s="2">
        <v>45</v>
      </c>
      <c r="F321" s="2">
        <v>3803</v>
      </c>
      <c r="G321" s="2">
        <v>1327</v>
      </c>
      <c r="H321" s="2">
        <v>1132</v>
      </c>
      <c r="I321" s="2">
        <v>2459</v>
      </c>
      <c r="J321" s="2">
        <v>4507</v>
      </c>
    </row>
    <row r="322" spans="1:10" ht="12.75">
      <c r="A322" s="2">
        <v>11</v>
      </c>
      <c r="B322" s="2">
        <v>4</v>
      </c>
      <c r="C322" s="2">
        <v>43</v>
      </c>
      <c r="D322" s="2">
        <v>835</v>
      </c>
      <c r="E322" s="2">
        <v>17</v>
      </c>
      <c r="F322" s="2">
        <v>895</v>
      </c>
      <c r="G322" s="2">
        <v>24</v>
      </c>
      <c r="H322" s="2">
        <v>912</v>
      </c>
      <c r="I322" s="2">
        <v>935</v>
      </c>
      <c r="J322" s="2">
        <v>4448</v>
      </c>
    </row>
    <row r="323" spans="1:10" ht="12.75">
      <c r="A323" s="2">
        <v>11</v>
      </c>
      <c r="B323" s="2">
        <v>5</v>
      </c>
      <c r="C323" s="2">
        <v>24</v>
      </c>
      <c r="D323" s="2">
        <v>635</v>
      </c>
      <c r="E323" s="2">
        <v>13</v>
      </c>
      <c r="F323" s="2">
        <v>672</v>
      </c>
      <c r="G323" s="2">
        <v>13</v>
      </c>
      <c r="H323" s="2">
        <v>695</v>
      </c>
      <c r="I323" s="2">
        <v>708</v>
      </c>
      <c r="J323" s="2">
        <v>4390</v>
      </c>
    </row>
    <row r="324" spans="1:10" ht="12.75">
      <c r="A324" s="2">
        <v>11</v>
      </c>
      <c r="B324" s="2">
        <v>6</v>
      </c>
      <c r="C324" s="2">
        <v>11</v>
      </c>
      <c r="D324" s="2">
        <v>437</v>
      </c>
      <c r="E324" s="2">
        <v>9</v>
      </c>
      <c r="F324" s="2">
        <v>457</v>
      </c>
      <c r="G324" s="2">
        <v>6</v>
      </c>
      <c r="H324" s="2">
        <v>480</v>
      </c>
      <c r="I324" s="2">
        <v>486</v>
      </c>
      <c r="J324" s="2">
        <v>4334</v>
      </c>
    </row>
    <row r="325" spans="1:10" ht="12.75">
      <c r="A325" s="2">
        <v>11</v>
      </c>
      <c r="B325" s="2">
        <v>7</v>
      </c>
      <c r="C325" s="2">
        <v>2265</v>
      </c>
      <c r="D325" s="2">
        <v>1399</v>
      </c>
      <c r="E325" s="2">
        <v>43</v>
      </c>
      <c r="F325" s="2">
        <v>3707</v>
      </c>
      <c r="G325" s="2">
        <v>1228</v>
      </c>
      <c r="H325" s="2">
        <v>1156</v>
      </c>
      <c r="I325" s="2">
        <v>2383</v>
      </c>
      <c r="J325" s="2">
        <v>4278</v>
      </c>
    </row>
    <row r="326" spans="1:10" ht="12.75">
      <c r="A326" s="2">
        <v>11</v>
      </c>
      <c r="B326" s="2">
        <v>8</v>
      </c>
      <c r="C326" s="2">
        <v>358</v>
      </c>
      <c r="D326" s="2">
        <v>1231</v>
      </c>
      <c r="E326" s="2">
        <v>26</v>
      </c>
      <c r="F326" s="2">
        <v>1615</v>
      </c>
      <c r="G326" s="2">
        <v>192</v>
      </c>
      <c r="H326" s="2">
        <v>1270</v>
      </c>
      <c r="I326" s="2">
        <v>1461</v>
      </c>
      <c r="J326" s="2">
        <v>4223</v>
      </c>
    </row>
    <row r="327" spans="1:10" ht="12.75">
      <c r="A327" s="2">
        <v>11</v>
      </c>
      <c r="B327" s="2">
        <v>9</v>
      </c>
      <c r="C327" s="2">
        <v>77</v>
      </c>
      <c r="D327" s="2">
        <v>904</v>
      </c>
      <c r="E327" s="2">
        <v>19</v>
      </c>
      <c r="F327" s="2">
        <v>999</v>
      </c>
      <c r="G327" s="2">
        <v>41</v>
      </c>
      <c r="H327" s="2">
        <v>980</v>
      </c>
      <c r="I327" s="2">
        <v>1021</v>
      </c>
      <c r="J327" s="2">
        <v>4169</v>
      </c>
    </row>
    <row r="328" spans="1:10" ht="12.75">
      <c r="A328" s="2">
        <v>11</v>
      </c>
      <c r="B328" s="2">
        <v>10</v>
      </c>
      <c r="C328" s="2">
        <v>261</v>
      </c>
      <c r="D328" s="2">
        <v>1043</v>
      </c>
      <c r="E328" s="2">
        <v>22</v>
      </c>
      <c r="F328" s="2">
        <v>1326</v>
      </c>
      <c r="G328" s="2">
        <v>140</v>
      </c>
      <c r="H328" s="2">
        <v>1089</v>
      </c>
      <c r="I328" s="2">
        <v>1229</v>
      </c>
      <c r="J328" s="2">
        <v>4116</v>
      </c>
    </row>
    <row r="329" spans="1:10" ht="12.75">
      <c r="A329" s="2">
        <v>11</v>
      </c>
      <c r="B329" s="2">
        <v>11</v>
      </c>
      <c r="C329" s="2">
        <v>1855</v>
      </c>
      <c r="D329" s="2">
        <v>1326</v>
      </c>
      <c r="E329" s="2">
        <v>38</v>
      </c>
      <c r="F329" s="2">
        <v>3219</v>
      </c>
      <c r="G329" s="2">
        <v>984</v>
      </c>
      <c r="H329" s="2">
        <v>1130</v>
      </c>
      <c r="I329" s="2">
        <v>2114</v>
      </c>
      <c r="J329" s="2">
        <v>4064</v>
      </c>
    </row>
    <row r="330" spans="1:10" ht="12.75">
      <c r="A330" s="2">
        <v>11</v>
      </c>
      <c r="B330" s="2">
        <v>12</v>
      </c>
      <c r="C330" s="2">
        <v>1210</v>
      </c>
      <c r="D330" s="2">
        <v>1168</v>
      </c>
      <c r="E330" s="2">
        <v>30</v>
      </c>
      <c r="F330" s="2">
        <v>2408</v>
      </c>
      <c r="G330" s="2">
        <v>638</v>
      </c>
      <c r="H330" s="2">
        <v>1039</v>
      </c>
      <c r="I330" s="2">
        <v>1677</v>
      </c>
      <c r="J330" s="2">
        <v>4013</v>
      </c>
    </row>
    <row r="331" spans="1:10" ht="12.75">
      <c r="A331" s="2">
        <v>11</v>
      </c>
      <c r="B331" s="2">
        <v>13</v>
      </c>
      <c r="C331" s="2">
        <v>20</v>
      </c>
      <c r="D331" s="2">
        <v>579</v>
      </c>
      <c r="E331" s="2">
        <v>12</v>
      </c>
      <c r="F331" s="2">
        <v>611</v>
      </c>
      <c r="G331" s="2">
        <v>10</v>
      </c>
      <c r="H331" s="2">
        <v>635</v>
      </c>
      <c r="I331" s="2">
        <v>645</v>
      </c>
      <c r="J331" s="2">
        <v>3963</v>
      </c>
    </row>
    <row r="332" spans="1:10" ht="12.75">
      <c r="A332" s="2">
        <v>11</v>
      </c>
      <c r="B332" s="2">
        <v>14</v>
      </c>
      <c r="C332" s="2">
        <v>20</v>
      </c>
      <c r="D332" s="2">
        <v>588</v>
      </c>
      <c r="E332" s="2">
        <v>12</v>
      </c>
      <c r="F332" s="2">
        <v>620</v>
      </c>
      <c r="G332" s="2">
        <v>10</v>
      </c>
      <c r="H332" s="2">
        <v>644</v>
      </c>
      <c r="I332" s="2">
        <v>654</v>
      </c>
      <c r="J332" s="2">
        <v>3915</v>
      </c>
    </row>
    <row r="333" spans="1:10" ht="12.75">
      <c r="A333" s="2">
        <v>11</v>
      </c>
      <c r="B333" s="2">
        <v>15</v>
      </c>
      <c r="C333" s="2">
        <v>211</v>
      </c>
      <c r="D333" s="2">
        <v>909</v>
      </c>
      <c r="E333" s="2">
        <v>19</v>
      </c>
      <c r="F333" s="2">
        <v>1139</v>
      </c>
      <c r="G333" s="2">
        <v>110</v>
      </c>
      <c r="H333" s="2">
        <v>953</v>
      </c>
      <c r="I333" s="2">
        <v>1063</v>
      </c>
      <c r="J333" s="2">
        <v>3867</v>
      </c>
    </row>
    <row r="334" spans="1:10" ht="12.75">
      <c r="A334" s="2">
        <v>11</v>
      </c>
      <c r="B334" s="2">
        <v>16</v>
      </c>
      <c r="C334" s="2">
        <v>28</v>
      </c>
      <c r="D334" s="2">
        <v>659</v>
      </c>
      <c r="E334" s="2">
        <v>13</v>
      </c>
      <c r="F334" s="2">
        <v>701</v>
      </c>
      <c r="G334" s="2">
        <v>14</v>
      </c>
      <c r="H334" s="2">
        <v>721</v>
      </c>
      <c r="I334" s="2">
        <v>735</v>
      </c>
      <c r="J334" s="2">
        <v>3820</v>
      </c>
    </row>
    <row r="335" spans="1:10" ht="12.75">
      <c r="A335" s="2">
        <v>11</v>
      </c>
      <c r="B335" s="2">
        <v>17</v>
      </c>
      <c r="C335" s="2">
        <v>1714</v>
      </c>
      <c r="D335" s="2">
        <v>1305</v>
      </c>
      <c r="E335" s="2">
        <v>36</v>
      </c>
      <c r="F335" s="2">
        <v>3054</v>
      </c>
      <c r="G335" s="2">
        <v>874</v>
      </c>
      <c r="H335" s="2">
        <v>1100</v>
      </c>
      <c r="I335" s="2">
        <v>1973</v>
      </c>
      <c r="J335" s="2">
        <v>3775</v>
      </c>
    </row>
    <row r="336" spans="1:10" ht="12.75">
      <c r="A336" s="2">
        <v>11</v>
      </c>
      <c r="B336" s="2">
        <v>18</v>
      </c>
      <c r="C336" s="2">
        <v>106</v>
      </c>
      <c r="D336" s="2">
        <v>809</v>
      </c>
      <c r="E336" s="2">
        <v>17</v>
      </c>
      <c r="F336" s="2">
        <v>931</v>
      </c>
      <c r="G336" s="2">
        <v>52</v>
      </c>
      <c r="H336" s="2">
        <v>865</v>
      </c>
      <c r="I336" s="2">
        <v>917</v>
      </c>
      <c r="J336" s="2">
        <v>3730</v>
      </c>
    </row>
    <row r="337" spans="1:10" ht="12.75">
      <c r="A337" s="2">
        <v>11</v>
      </c>
      <c r="B337" s="2">
        <v>19</v>
      </c>
      <c r="C337" s="2">
        <v>1525</v>
      </c>
      <c r="D337" s="2">
        <v>1281</v>
      </c>
      <c r="E337" s="2">
        <v>34</v>
      </c>
      <c r="F337" s="2">
        <v>2840</v>
      </c>
      <c r="G337" s="2">
        <v>770</v>
      </c>
      <c r="H337" s="2">
        <v>1099</v>
      </c>
      <c r="I337" s="2">
        <v>1869</v>
      </c>
      <c r="J337" s="2">
        <v>3687</v>
      </c>
    </row>
    <row r="338" spans="1:10" ht="12.75">
      <c r="A338" s="2">
        <v>11</v>
      </c>
      <c r="B338" s="2">
        <v>20</v>
      </c>
      <c r="C338" s="2">
        <v>1695</v>
      </c>
      <c r="D338" s="2">
        <v>1278</v>
      </c>
      <c r="E338" s="2">
        <v>35</v>
      </c>
      <c r="F338" s="2">
        <v>3008</v>
      </c>
      <c r="G338" s="2">
        <v>848</v>
      </c>
      <c r="H338" s="2">
        <v>1063</v>
      </c>
      <c r="I338" s="2">
        <v>1911</v>
      </c>
      <c r="J338" s="2">
        <v>3645</v>
      </c>
    </row>
    <row r="339" spans="1:10" ht="12.75">
      <c r="A339" s="2">
        <v>11</v>
      </c>
      <c r="B339" s="2">
        <v>21</v>
      </c>
      <c r="C339" s="2">
        <v>1655</v>
      </c>
      <c r="D339" s="2">
        <v>1271</v>
      </c>
      <c r="E339" s="2">
        <v>34</v>
      </c>
      <c r="F339" s="2">
        <v>2960</v>
      </c>
      <c r="G339" s="2">
        <v>823</v>
      </c>
      <c r="H339" s="2">
        <v>1059</v>
      </c>
      <c r="I339" s="2">
        <v>1883</v>
      </c>
      <c r="J339" s="2">
        <v>3604</v>
      </c>
    </row>
    <row r="340" spans="1:10" ht="12.75">
      <c r="A340" s="2">
        <v>11</v>
      </c>
      <c r="B340" s="2">
        <v>22</v>
      </c>
      <c r="C340" s="2">
        <v>281</v>
      </c>
      <c r="D340" s="2">
        <v>991</v>
      </c>
      <c r="E340" s="2">
        <v>21</v>
      </c>
      <c r="F340" s="2">
        <v>1293</v>
      </c>
      <c r="G340" s="2">
        <v>138</v>
      </c>
      <c r="H340" s="2">
        <v>1020</v>
      </c>
      <c r="I340" s="2">
        <v>1158</v>
      </c>
      <c r="J340" s="2">
        <v>3565</v>
      </c>
    </row>
    <row r="341" spans="1:10" ht="12.75">
      <c r="A341" s="2">
        <v>11</v>
      </c>
      <c r="B341" s="2">
        <v>23</v>
      </c>
      <c r="C341" s="2">
        <v>432</v>
      </c>
      <c r="D341" s="2">
        <v>1010</v>
      </c>
      <c r="E341" s="2">
        <v>22</v>
      </c>
      <c r="F341" s="2">
        <v>1463</v>
      </c>
      <c r="G341" s="2">
        <v>213</v>
      </c>
      <c r="H341" s="2">
        <v>1005</v>
      </c>
      <c r="I341" s="2">
        <v>1218</v>
      </c>
      <c r="J341" s="2">
        <v>3526</v>
      </c>
    </row>
    <row r="342" spans="1:10" ht="12.75">
      <c r="A342" s="2">
        <v>11</v>
      </c>
      <c r="B342" s="2">
        <v>24</v>
      </c>
      <c r="C342" s="2">
        <v>1538</v>
      </c>
      <c r="D342" s="2">
        <v>1239</v>
      </c>
      <c r="E342" s="2">
        <v>32</v>
      </c>
      <c r="F342" s="2">
        <v>2809</v>
      </c>
      <c r="G342" s="2">
        <v>754</v>
      </c>
      <c r="H342" s="2">
        <v>1038</v>
      </c>
      <c r="I342" s="2">
        <v>1792</v>
      </c>
      <c r="J342" s="2">
        <v>3489</v>
      </c>
    </row>
    <row r="343" spans="1:10" ht="12.75">
      <c r="A343" s="2">
        <v>11</v>
      </c>
      <c r="B343" s="2">
        <v>25</v>
      </c>
      <c r="C343" s="2">
        <v>152</v>
      </c>
      <c r="D343" s="2">
        <v>875</v>
      </c>
      <c r="E343" s="2">
        <v>18</v>
      </c>
      <c r="F343" s="2">
        <v>1045</v>
      </c>
      <c r="G343" s="2">
        <v>73</v>
      </c>
      <c r="H343" s="2">
        <v>925</v>
      </c>
      <c r="I343" s="2">
        <v>997</v>
      </c>
      <c r="J343" s="2">
        <v>3453</v>
      </c>
    </row>
    <row r="344" spans="1:10" ht="12.75">
      <c r="A344" s="2">
        <v>11</v>
      </c>
      <c r="B344" s="2">
        <v>26</v>
      </c>
      <c r="C344" s="2">
        <v>-999</v>
      </c>
      <c r="D344" s="2">
        <v>-999</v>
      </c>
      <c r="E344" s="2">
        <v>-999</v>
      </c>
      <c r="F344" s="2">
        <v>2000</v>
      </c>
      <c r="G344" s="2">
        <v>-999</v>
      </c>
      <c r="H344" s="2">
        <v>-999</v>
      </c>
      <c r="I344" s="2">
        <v>-999</v>
      </c>
      <c r="J344" s="2">
        <v>3418</v>
      </c>
    </row>
    <row r="345" spans="1:10" ht="12.75">
      <c r="A345" s="2">
        <v>11</v>
      </c>
      <c r="B345" s="2">
        <v>27</v>
      </c>
      <c r="C345" s="2">
        <v>1451</v>
      </c>
      <c r="D345" s="2">
        <v>1220</v>
      </c>
      <c r="E345" s="2">
        <v>31</v>
      </c>
      <c r="F345" s="2">
        <v>2702</v>
      </c>
      <c r="G345" s="2">
        <v>700</v>
      </c>
      <c r="H345" s="2">
        <v>1024</v>
      </c>
      <c r="I345" s="2">
        <v>1724</v>
      </c>
      <c r="J345" s="2">
        <v>3385</v>
      </c>
    </row>
    <row r="346" spans="1:10" ht="12.75">
      <c r="A346" s="2">
        <v>11</v>
      </c>
      <c r="B346" s="2">
        <v>28</v>
      </c>
      <c r="C346" s="2">
        <v>1422</v>
      </c>
      <c r="D346" s="2">
        <v>1203</v>
      </c>
      <c r="E346" s="2">
        <v>31</v>
      </c>
      <c r="F346" s="2">
        <v>2656</v>
      </c>
      <c r="G346" s="2">
        <v>683</v>
      </c>
      <c r="H346" s="2">
        <v>1012</v>
      </c>
      <c r="I346" s="2">
        <v>1695</v>
      </c>
      <c r="J346" s="2">
        <v>3353</v>
      </c>
    </row>
    <row r="347" spans="1:10" ht="12.75">
      <c r="A347" s="2">
        <v>11</v>
      </c>
      <c r="B347" s="2">
        <v>29</v>
      </c>
      <c r="C347" s="2">
        <v>18</v>
      </c>
      <c r="D347" s="2">
        <v>493</v>
      </c>
      <c r="E347" s="2">
        <v>10</v>
      </c>
      <c r="F347" s="2">
        <v>521</v>
      </c>
      <c r="G347" s="2">
        <v>9</v>
      </c>
      <c r="H347" s="2">
        <v>539</v>
      </c>
      <c r="I347" s="2">
        <v>548</v>
      </c>
      <c r="J347" s="2">
        <v>3322</v>
      </c>
    </row>
    <row r="348" spans="1:10" ht="12.75">
      <c r="A348" s="2">
        <v>11</v>
      </c>
      <c r="B348" s="2">
        <v>30</v>
      </c>
      <c r="C348" s="2">
        <v>282</v>
      </c>
      <c r="D348" s="2">
        <v>843</v>
      </c>
      <c r="E348" s="2">
        <v>18</v>
      </c>
      <c r="F348" s="2">
        <v>1142</v>
      </c>
      <c r="G348" s="2">
        <v>135</v>
      </c>
      <c r="H348" s="2">
        <v>856</v>
      </c>
      <c r="I348" s="2">
        <v>991</v>
      </c>
      <c r="J348" s="2">
        <v>3292</v>
      </c>
    </row>
    <row r="349" spans="1:10" ht="12.75">
      <c r="A349" s="2">
        <v>12</v>
      </c>
      <c r="B349" s="2">
        <v>1</v>
      </c>
      <c r="C349" s="2">
        <v>1438</v>
      </c>
      <c r="D349" s="2">
        <v>1185</v>
      </c>
      <c r="E349" s="2">
        <v>30</v>
      </c>
      <c r="F349" s="2">
        <v>2653</v>
      </c>
      <c r="G349" s="2">
        <v>681</v>
      </c>
      <c r="H349" s="2">
        <v>985</v>
      </c>
      <c r="I349" s="2">
        <v>1666</v>
      </c>
      <c r="J349" s="2">
        <v>3264</v>
      </c>
    </row>
    <row r="350" spans="1:10" ht="12.75">
      <c r="A350" s="2">
        <v>12</v>
      </c>
      <c r="B350" s="2">
        <v>2</v>
      </c>
      <c r="C350" s="2">
        <v>10</v>
      </c>
      <c r="D350" s="2">
        <v>362</v>
      </c>
      <c r="E350" s="2">
        <v>7</v>
      </c>
      <c r="F350" s="2">
        <v>379</v>
      </c>
      <c r="G350" s="2">
        <v>5</v>
      </c>
      <c r="H350" s="2">
        <v>397</v>
      </c>
      <c r="I350" s="2">
        <v>402</v>
      </c>
      <c r="J350" s="2">
        <v>3237</v>
      </c>
    </row>
    <row r="351" spans="1:10" ht="12.75">
      <c r="A351" s="2">
        <v>12</v>
      </c>
      <c r="B351" s="2">
        <v>3</v>
      </c>
      <c r="C351" s="2">
        <v>53</v>
      </c>
      <c r="D351" s="2">
        <v>686</v>
      </c>
      <c r="E351" s="2">
        <v>14</v>
      </c>
      <c r="F351" s="2">
        <v>752</v>
      </c>
      <c r="G351" s="2">
        <v>25</v>
      </c>
      <c r="H351" s="2">
        <v>744</v>
      </c>
      <c r="I351" s="2">
        <v>769</v>
      </c>
      <c r="J351" s="2">
        <v>3211</v>
      </c>
    </row>
    <row r="352" spans="1:10" ht="12.75">
      <c r="A352" s="2">
        <v>12</v>
      </c>
      <c r="B352" s="2">
        <v>4</v>
      </c>
      <c r="C352" s="2">
        <v>9</v>
      </c>
      <c r="D352" s="2">
        <v>322</v>
      </c>
      <c r="E352" s="2">
        <v>7</v>
      </c>
      <c r="F352" s="2">
        <v>337</v>
      </c>
      <c r="G352" s="2">
        <v>4</v>
      </c>
      <c r="H352" s="2">
        <v>353</v>
      </c>
      <c r="I352" s="2">
        <v>357</v>
      </c>
      <c r="J352" s="2">
        <v>3187</v>
      </c>
    </row>
    <row r="353" spans="1:10" ht="12.75">
      <c r="A353" s="2">
        <v>12</v>
      </c>
      <c r="B353" s="2">
        <v>5</v>
      </c>
      <c r="C353" s="2">
        <v>16</v>
      </c>
      <c r="D353" s="2">
        <v>451</v>
      </c>
      <c r="E353" s="2">
        <v>9</v>
      </c>
      <c r="F353" s="2">
        <v>476</v>
      </c>
      <c r="G353" s="2">
        <v>7</v>
      </c>
      <c r="H353" s="2">
        <v>494</v>
      </c>
      <c r="I353" s="2">
        <v>501</v>
      </c>
      <c r="J353" s="2">
        <v>3164</v>
      </c>
    </row>
    <row r="354" spans="1:10" ht="12.75">
      <c r="A354" s="2">
        <v>12</v>
      </c>
      <c r="B354" s="2">
        <v>6</v>
      </c>
      <c r="C354" s="2">
        <v>178</v>
      </c>
      <c r="D354" s="2">
        <v>791</v>
      </c>
      <c r="E354" s="2">
        <v>17</v>
      </c>
      <c r="F354" s="2">
        <v>985</v>
      </c>
      <c r="G354" s="2">
        <v>84</v>
      </c>
      <c r="H354" s="2">
        <v>827</v>
      </c>
      <c r="I354" s="2">
        <v>910</v>
      </c>
      <c r="J354" s="2">
        <v>3142</v>
      </c>
    </row>
    <row r="355" spans="1:10" ht="12.75">
      <c r="A355" s="2">
        <v>12</v>
      </c>
      <c r="B355" s="2">
        <v>7</v>
      </c>
      <c r="C355" s="2">
        <v>226</v>
      </c>
      <c r="D355" s="2">
        <v>893</v>
      </c>
      <c r="E355" s="2">
        <v>19</v>
      </c>
      <c r="F355" s="2">
        <v>1138</v>
      </c>
      <c r="G355" s="2">
        <v>106</v>
      </c>
      <c r="H355" s="2">
        <v>926</v>
      </c>
      <c r="I355" s="2">
        <v>1032</v>
      </c>
      <c r="J355" s="2">
        <v>3122</v>
      </c>
    </row>
    <row r="356" spans="1:10" ht="12.75">
      <c r="A356" s="2">
        <v>12</v>
      </c>
      <c r="B356" s="2">
        <v>8</v>
      </c>
      <c r="C356" s="2">
        <v>39</v>
      </c>
      <c r="D356" s="2">
        <v>561</v>
      </c>
      <c r="E356" s="2">
        <v>11</v>
      </c>
      <c r="F356" s="2">
        <v>611</v>
      </c>
      <c r="G356" s="2">
        <v>18</v>
      </c>
      <c r="H356" s="2">
        <v>609</v>
      </c>
      <c r="I356" s="2">
        <v>627</v>
      </c>
      <c r="J356" s="2">
        <v>3103</v>
      </c>
    </row>
    <row r="357" spans="1:10" ht="12.75">
      <c r="A357" s="2">
        <v>12</v>
      </c>
      <c r="B357" s="2">
        <v>9</v>
      </c>
      <c r="C357" s="2">
        <v>104</v>
      </c>
      <c r="D357" s="2">
        <v>759</v>
      </c>
      <c r="E357" s="2">
        <v>16</v>
      </c>
      <c r="F357" s="2">
        <v>878</v>
      </c>
      <c r="G357" s="2">
        <v>47</v>
      </c>
      <c r="H357" s="2">
        <v>810</v>
      </c>
      <c r="I357" s="2">
        <v>857</v>
      </c>
      <c r="J357" s="2">
        <v>3086</v>
      </c>
    </row>
    <row r="358" spans="1:10" ht="12.75">
      <c r="A358" s="2">
        <v>12</v>
      </c>
      <c r="B358" s="2">
        <v>10</v>
      </c>
      <c r="C358" s="2">
        <v>327</v>
      </c>
      <c r="D358" s="2">
        <v>961</v>
      </c>
      <c r="E358" s="2">
        <v>20</v>
      </c>
      <c r="F358" s="2">
        <v>1309</v>
      </c>
      <c r="G358" s="2">
        <v>151</v>
      </c>
      <c r="H358" s="2">
        <v>972</v>
      </c>
      <c r="I358" s="2">
        <v>1123</v>
      </c>
      <c r="J358" s="2">
        <v>3069</v>
      </c>
    </row>
    <row r="359" spans="1:10" ht="12.75">
      <c r="A359" s="2">
        <v>12</v>
      </c>
      <c r="B359" s="2">
        <v>11</v>
      </c>
      <c r="C359" s="2">
        <v>379</v>
      </c>
      <c r="D359" s="2">
        <v>977</v>
      </c>
      <c r="E359" s="2">
        <v>21</v>
      </c>
      <c r="F359" s="2">
        <v>1377</v>
      </c>
      <c r="G359" s="2">
        <v>175</v>
      </c>
      <c r="H359" s="2">
        <v>975</v>
      </c>
      <c r="I359" s="2">
        <v>1150</v>
      </c>
      <c r="J359" s="2">
        <v>3055</v>
      </c>
    </row>
    <row r="360" spans="1:10" ht="12.75">
      <c r="A360" s="2">
        <v>12</v>
      </c>
      <c r="B360" s="2">
        <v>12</v>
      </c>
      <c r="C360" s="2">
        <v>26</v>
      </c>
      <c r="D360" s="2">
        <v>539</v>
      </c>
      <c r="E360" s="2">
        <v>11</v>
      </c>
      <c r="F360" s="2">
        <v>575</v>
      </c>
      <c r="G360" s="2">
        <v>12</v>
      </c>
      <c r="H360" s="2">
        <v>588</v>
      </c>
      <c r="I360" s="2">
        <v>600</v>
      </c>
      <c r="J360" s="2">
        <v>3041</v>
      </c>
    </row>
    <row r="361" spans="1:10" ht="12.75">
      <c r="A361" s="2">
        <v>12</v>
      </c>
      <c r="B361" s="2">
        <v>13</v>
      </c>
      <c r="C361" s="2">
        <v>97</v>
      </c>
      <c r="D361" s="2">
        <v>719</v>
      </c>
      <c r="E361" s="2">
        <v>15</v>
      </c>
      <c r="F361" s="2">
        <v>831</v>
      </c>
      <c r="G361" s="2">
        <v>45</v>
      </c>
      <c r="H361" s="2">
        <v>768</v>
      </c>
      <c r="I361" s="2">
        <v>813</v>
      </c>
      <c r="J361" s="2">
        <v>3029</v>
      </c>
    </row>
    <row r="362" spans="1:10" ht="12.75">
      <c r="A362" s="2">
        <v>12</v>
      </c>
      <c r="B362" s="2">
        <v>14</v>
      </c>
      <c r="C362" s="2">
        <v>275</v>
      </c>
      <c r="D362" s="2">
        <v>907</v>
      </c>
      <c r="E362" s="2">
        <v>19</v>
      </c>
      <c r="F362" s="2">
        <v>1200</v>
      </c>
      <c r="G362" s="2">
        <v>123</v>
      </c>
      <c r="H362" s="2">
        <v>924</v>
      </c>
      <c r="I362" s="2">
        <v>1047</v>
      </c>
      <c r="J362" s="2">
        <v>3019</v>
      </c>
    </row>
    <row r="363" spans="1:10" ht="12.75">
      <c r="A363" s="2">
        <v>12</v>
      </c>
      <c r="B363" s="2">
        <v>15</v>
      </c>
      <c r="C363" s="2">
        <v>886</v>
      </c>
      <c r="D363" s="2">
        <v>1042</v>
      </c>
      <c r="E363" s="2">
        <v>24</v>
      </c>
      <c r="F363" s="2">
        <v>1951</v>
      </c>
      <c r="G363" s="2">
        <v>405</v>
      </c>
      <c r="H363" s="2">
        <v>925</v>
      </c>
      <c r="I363" s="2">
        <v>1330</v>
      </c>
      <c r="J363" s="2">
        <v>3009</v>
      </c>
    </row>
    <row r="364" spans="1:10" ht="12.75">
      <c r="A364" s="2">
        <v>12</v>
      </c>
      <c r="B364" s="2">
        <v>16</v>
      </c>
      <c r="C364" s="2">
        <v>1016</v>
      </c>
      <c r="D364" s="2">
        <v>1081</v>
      </c>
      <c r="E364" s="2">
        <v>25</v>
      </c>
      <c r="F364" s="2">
        <v>2122</v>
      </c>
      <c r="G364" s="2">
        <v>462</v>
      </c>
      <c r="H364" s="2">
        <v>937</v>
      </c>
      <c r="I364" s="2">
        <v>1399</v>
      </c>
      <c r="J364" s="2">
        <v>3002</v>
      </c>
    </row>
    <row r="365" spans="1:10" ht="12.75">
      <c r="A365" s="2">
        <v>12</v>
      </c>
      <c r="B365" s="2">
        <v>17</v>
      </c>
      <c r="C365" s="2">
        <v>1081</v>
      </c>
      <c r="D365" s="2">
        <v>1109</v>
      </c>
      <c r="E365" s="2">
        <v>26</v>
      </c>
      <c r="F365" s="2">
        <v>2215</v>
      </c>
      <c r="G365" s="2">
        <v>490</v>
      </c>
      <c r="H365" s="2">
        <v>951</v>
      </c>
      <c r="I365" s="2">
        <v>1441</v>
      </c>
      <c r="J365" s="2">
        <v>2995</v>
      </c>
    </row>
    <row r="366" spans="1:10" ht="12.75">
      <c r="A366" s="2">
        <v>12</v>
      </c>
      <c r="B366" s="2">
        <v>18</v>
      </c>
      <c r="C366" s="2">
        <v>1048</v>
      </c>
      <c r="D366" s="2">
        <v>1103</v>
      </c>
      <c r="E366" s="2">
        <v>26</v>
      </c>
      <c r="F366" s="2">
        <v>2178</v>
      </c>
      <c r="G366" s="2">
        <v>475</v>
      </c>
      <c r="H366" s="2">
        <v>953</v>
      </c>
      <c r="I366" s="2">
        <v>1428</v>
      </c>
      <c r="J366" s="2">
        <v>2990</v>
      </c>
    </row>
    <row r="367" spans="1:10" ht="12.75">
      <c r="A367" s="2">
        <v>12</v>
      </c>
      <c r="B367" s="2">
        <v>19</v>
      </c>
      <c r="C367" s="2">
        <v>357</v>
      </c>
      <c r="D367" s="2">
        <v>842</v>
      </c>
      <c r="E367" s="2">
        <v>18</v>
      </c>
      <c r="F367" s="2">
        <v>1217</v>
      </c>
      <c r="G367" s="2">
        <v>164</v>
      </c>
      <c r="H367" s="2">
        <v>837</v>
      </c>
      <c r="I367" s="2">
        <v>1000</v>
      </c>
      <c r="J367" s="2">
        <v>2987</v>
      </c>
    </row>
    <row r="368" spans="1:10" ht="12.75">
      <c r="A368" s="2">
        <v>12</v>
      </c>
      <c r="B368" s="2">
        <v>20</v>
      </c>
      <c r="C368" s="2">
        <v>1048</v>
      </c>
      <c r="D368" s="2">
        <v>1098</v>
      </c>
      <c r="E368" s="2">
        <v>26</v>
      </c>
      <c r="F368" s="2">
        <v>2172</v>
      </c>
      <c r="G368" s="2">
        <v>475</v>
      </c>
      <c r="H368" s="2">
        <v>948</v>
      </c>
      <c r="I368" s="2">
        <v>1422</v>
      </c>
      <c r="J368" s="2">
        <v>2985</v>
      </c>
    </row>
    <row r="369" spans="1:10" ht="12.75">
      <c r="A369" s="2">
        <v>12</v>
      </c>
      <c r="B369" s="2">
        <v>21</v>
      </c>
      <c r="C369" s="2">
        <v>1009</v>
      </c>
      <c r="D369" s="2">
        <v>1070</v>
      </c>
      <c r="E369" s="2">
        <v>25</v>
      </c>
      <c r="F369" s="2">
        <v>2104</v>
      </c>
      <c r="G369" s="2">
        <v>459</v>
      </c>
      <c r="H369" s="2">
        <v>929</v>
      </c>
      <c r="I369" s="2">
        <v>1388</v>
      </c>
      <c r="J369" s="2">
        <v>2984</v>
      </c>
    </row>
    <row r="370" spans="1:10" ht="12.75">
      <c r="A370" s="2">
        <v>12</v>
      </c>
      <c r="B370" s="2">
        <v>22</v>
      </c>
      <c r="C370" s="2">
        <v>989</v>
      </c>
      <c r="D370" s="2">
        <v>1083</v>
      </c>
      <c r="E370" s="2">
        <v>25</v>
      </c>
      <c r="F370" s="2">
        <v>2097</v>
      </c>
      <c r="G370" s="2">
        <v>449</v>
      </c>
      <c r="H370" s="2">
        <v>946</v>
      </c>
      <c r="I370" s="2">
        <v>1395</v>
      </c>
      <c r="J370" s="2">
        <v>2984</v>
      </c>
    </row>
    <row r="371" spans="1:10" ht="12.75">
      <c r="A371" s="2">
        <v>12</v>
      </c>
      <c r="B371" s="2">
        <v>23</v>
      </c>
      <c r="C371" s="2">
        <v>1228</v>
      </c>
      <c r="D371" s="2">
        <v>1140</v>
      </c>
      <c r="E371" s="2">
        <v>27</v>
      </c>
      <c r="F371" s="2">
        <v>2395</v>
      </c>
      <c r="G371" s="2">
        <v>550</v>
      </c>
      <c r="H371" s="2">
        <v>943</v>
      </c>
      <c r="I371" s="2">
        <v>1493</v>
      </c>
      <c r="J371" s="2">
        <v>2986</v>
      </c>
    </row>
    <row r="372" spans="1:10" ht="12.75">
      <c r="A372" s="2">
        <v>12</v>
      </c>
      <c r="B372" s="2">
        <v>24</v>
      </c>
      <c r="C372" s="2">
        <v>306</v>
      </c>
      <c r="D372" s="2">
        <v>845</v>
      </c>
      <c r="E372" s="2">
        <v>18</v>
      </c>
      <c r="F372" s="2">
        <v>1168</v>
      </c>
      <c r="G372" s="2">
        <v>139</v>
      </c>
      <c r="H372" s="2">
        <v>850</v>
      </c>
      <c r="I372" s="2">
        <v>989</v>
      </c>
      <c r="J372" s="2">
        <v>2990</v>
      </c>
    </row>
    <row r="373" spans="1:10" ht="12.75">
      <c r="A373" s="2">
        <v>12</v>
      </c>
      <c r="B373" s="2">
        <v>25</v>
      </c>
      <c r="C373" s="2">
        <v>156</v>
      </c>
      <c r="D373" s="2">
        <v>740</v>
      </c>
      <c r="E373" s="2">
        <v>15</v>
      </c>
      <c r="F373" s="2">
        <v>911</v>
      </c>
      <c r="G373" s="2">
        <v>72</v>
      </c>
      <c r="H373" s="2">
        <v>776</v>
      </c>
      <c r="I373" s="2">
        <v>848</v>
      </c>
      <c r="J373" s="2">
        <v>2995</v>
      </c>
    </row>
    <row r="374" spans="1:10" ht="12.75">
      <c r="A374" s="2">
        <v>12</v>
      </c>
      <c r="B374" s="2">
        <v>26</v>
      </c>
      <c r="C374" s="2">
        <v>13</v>
      </c>
      <c r="D374" s="2">
        <v>381</v>
      </c>
      <c r="E374" s="2">
        <v>8</v>
      </c>
      <c r="F374" s="2">
        <v>402</v>
      </c>
      <c r="G374" s="2">
        <v>6</v>
      </c>
      <c r="H374" s="2">
        <v>418</v>
      </c>
      <c r="I374" s="2">
        <v>424</v>
      </c>
      <c r="J374" s="2">
        <v>3001</v>
      </c>
    </row>
    <row r="375" spans="1:10" ht="12.75">
      <c r="A375" s="2">
        <v>12</v>
      </c>
      <c r="B375" s="2">
        <v>27</v>
      </c>
      <c r="C375" s="2">
        <v>13</v>
      </c>
      <c r="D375" s="2">
        <v>386</v>
      </c>
      <c r="E375" s="2">
        <v>8</v>
      </c>
      <c r="F375" s="2">
        <v>407</v>
      </c>
      <c r="G375" s="2">
        <v>6</v>
      </c>
      <c r="H375" s="2">
        <v>422</v>
      </c>
      <c r="I375" s="2">
        <v>428</v>
      </c>
      <c r="J375" s="2">
        <v>3009</v>
      </c>
    </row>
    <row r="376" spans="1:10" ht="12.75">
      <c r="A376" s="2">
        <v>12</v>
      </c>
      <c r="B376" s="2">
        <v>28</v>
      </c>
      <c r="C376" s="2">
        <v>281</v>
      </c>
      <c r="D376" s="2">
        <v>881</v>
      </c>
      <c r="E376" s="2">
        <v>19</v>
      </c>
      <c r="F376" s="2">
        <v>1181</v>
      </c>
      <c r="G376" s="2">
        <v>129</v>
      </c>
      <c r="H376" s="2">
        <v>897</v>
      </c>
      <c r="I376" s="2">
        <v>1026</v>
      </c>
      <c r="J376" s="2">
        <v>3018</v>
      </c>
    </row>
    <row r="377" spans="1:10" ht="12.75">
      <c r="A377" s="2">
        <v>12</v>
      </c>
      <c r="B377" s="2">
        <v>29</v>
      </c>
      <c r="C377" s="2">
        <v>1165</v>
      </c>
      <c r="D377" s="2">
        <v>1114</v>
      </c>
      <c r="E377" s="2">
        <v>27</v>
      </c>
      <c r="F377" s="2">
        <v>2306</v>
      </c>
      <c r="G377" s="2">
        <v>532</v>
      </c>
      <c r="H377" s="2">
        <v>945</v>
      </c>
      <c r="I377" s="2">
        <v>1477</v>
      </c>
      <c r="J377" s="2">
        <v>3029</v>
      </c>
    </row>
    <row r="378" spans="1:10" ht="12.75">
      <c r="A378" s="2">
        <v>12</v>
      </c>
      <c r="B378" s="2">
        <v>30</v>
      </c>
      <c r="C378" s="2">
        <v>1129</v>
      </c>
      <c r="D378" s="2">
        <v>1110</v>
      </c>
      <c r="E378" s="2">
        <v>27</v>
      </c>
      <c r="F378" s="2">
        <v>2265</v>
      </c>
      <c r="G378" s="2">
        <v>517</v>
      </c>
      <c r="H378" s="2">
        <v>949</v>
      </c>
      <c r="I378" s="2">
        <v>1465</v>
      </c>
      <c r="J378" s="2">
        <v>3041</v>
      </c>
    </row>
    <row r="379" spans="1:10" ht="12.75">
      <c r="A379" s="2">
        <v>12</v>
      </c>
      <c r="B379" s="2">
        <v>31</v>
      </c>
      <c r="C379" s="2">
        <v>27</v>
      </c>
      <c r="D379" s="2">
        <v>460</v>
      </c>
      <c r="E379" s="2">
        <v>9</v>
      </c>
      <c r="F379" s="2">
        <v>496</v>
      </c>
      <c r="G379" s="2">
        <v>12</v>
      </c>
      <c r="H379" s="2">
        <v>500</v>
      </c>
      <c r="I379" s="2">
        <v>512</v>
      </c>
      <c r="J379" s="2">
        <v>3054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Piero</cp:lastModifiedBy>
  <cp:lastPrinted>2012-07-16T14:06:21Z</cp:lastPrinted>
  <dcterms:created xsi:type="dcterms:W3CDTF">2012-07-13T14:11:50Z</dcterms:created>
  <dcterms:modified xsi:type="dcterms:W3CDTF">2012-07-17T09:58:47Z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